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rek/Library/Mobile Documents/com~apple~CloudDocs/MA Thesis/"/>
    </mc:Choice>
  </mc:AlternateContent>
  <xr:revisionPtr revIDLastSave="0" documentId="8_{9E84B35F-EBC7-9C42-9436-99EDA414EF2E}" xr6:coauthVersionLast="45" xr6:coauthVersionMax="45" xr10:uidLastSave="{00000000-0000-0000-0000-000000000000}"/>
  <bookViews>
    <workbookView xWindow="560" yWindow="460" windowWidth="33040" windowHeight="19260" xr2:uid="{0F9122AF-C461-EA4B-921F-C076C7FCBC9F}"/>
  </bookViews>
  <sheets>
    <sheet name="Group I" sheetId="1" r:id="rId1"/>
    <sheet name="Group II" sheetId="2" r:id="rId2"/>
    <sheet name="Group III" sheetId="3" r:id="rId3"/>
    <sheet name="Group IV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49" i="4" l="1"/>
  <c r="V127" i="1" l="1"/>
  <c r="V127" i="2"/>
  <c r="U127" i="3"/>
  <c r="V127" i="3"/>
  <c r="U127" i="4"/>
  <c r="I104" i="4"/>
  <c r="W149" i="4"/>
  <c r="X149" i="4"/>
  <c r="Y10" i="1" l="1"/>
  <c r="Z10" i="1" s="1"/>
  <c r="F9" i="1" l="1"/>
  <c r="G9" i="1"/>
  <c r="H9" i="1"/>
  <c r="I9" i="1"/>
  <c r="M9" i="1"/>
  <c r="F10" i="1"/>
  <c r="M10" i="1"/>
  <c r="F11" i="1"/>
  <c r="M11" i="1"/>
  <c r="F12" i="1"/>
  <c r="G12" i="1"/>
  <c r="M12" i="1"/>
  <c r="F13" i="1"/>
  <c r="H13" i="1"/>
  <c r="I13" i="1"/>
  <c r="K13" i="1"/>
  <c r="L13" i="1"/>
  <c r="F14" i="1"/>
  <c r="F15" i="1"/>
  <c r="F16" i="1"/>
  <c r="G16" i="1"/>
  <c r="H16" i="1"/>
  <c r="I16" i="1"/>
  <c r="F17" i="1"/>
  <c r="F18" i="1"/>
  <c r="G18" i="1"/>
  <c r="H18" i="1"/>
  <c r="I18" i="1"/>
  <c r="F19" i="1"/>
  <c r="F20" i="1"/>
  <c r="F21" i="1"/>
  <c r="G21" i="1"/>
  <c r="H21" i="1"/>
  <c r="I21" i="1"/>
  <c r="F22" i="1"/>
  <c r="F23" i="1"/>
  <c r="F24" i="1"/>
  <c r="F25" i="1"/>
  <c r="F26" i="1"/>
  <c r="F27" i="1"/>
  <c r="G27" i="1"/>
  <c r="H27" i="1"/>
  <c r="I27" i="1"/>
  <c r="F28" i="1"/>
  <c r="F29" i="1"/>
  <c r="G29" i="1"/>
  <c r="H29" i="1"/>
  <c r="I29" i="1"/>
  <c r="I31" i="1" s="1"/>
  <c r="I32" i="1" s="1"/>
  <c r="F30" i="1"/>
  <c r="G30" i="1"/>
  <c r="D31" i="1"/>
  <c r="E31" i="1"/>
  <c r="E32" i="1"/>
  <c r="D33" i="1"/>
  <c r="F39" i="1"/>
  <c r="G39" i="1"/>
  <c r="H39" i="1"/>
  <c r="I39" i="1"/>
  <c r="M39" i="1"/>
  <c r="F40" i="1"/>
  <c r="M40" i="1"/>
  <c r="F41" i="1"/>
  <c r="M41" i="1"/>
  <c r="F42" i="1"/>
  <c r="G42" i="1"/>
  <c r="M42" i="1"/>
  <c r="F43" i="1"/>
  <c r="H43" i="1"/>
  <c r="I43" i="1"/>
  <c r="K43" i="1"/>
  <c r="L43" i="1"/>
  <c r="F44" i="1"/>
  <c r="F45" i="1"/>
  <c r="F46" i="1"/>
  <c r="G46" i="1"/>
  <c r="I46" i="1"/>
  <c r="F47" i="1"/>
  <c r="F48" i="1"/>
  <c r="G48" i="1"/>
  <c r="H48" i="1"/>
  <c r="I48" i="1"/>
  <c r="F49" i="1"/>
  <c r="F50" i="1"/>
  <c r="F51" i="1"/>
  <c r="G51" i="1"/>
  <c r="H51" i="1"/>
  <c r="I51" i="1"/>
  <c r="F52" i="1"/>
  <c r="F53" i="1"/>
  <c r="F54" i="1"/>
  <c r="F55" i="1"/>
  <c r="F56" i="1"/>
  <c r="F57" i="1"/>
  <c r="G57" i="1"/>
  <c r="H57" i="1"/>
  <c r="I57" i="1"/>
  <c r="F58" i="1"/>
  <c r="F59" i="1"/>
  <c r="G59" i="1"/>
  <c r="H59" i="1"/>
  <c r="I59" i="1"/>
  <c r="I61" i="1" s="1"/>
  <c r="I62" i="1" s="1"/>
  <c r="F60" i="1"/>
  <c r="G60" i="1"/>
  <c r="D61" i="1"/>
  <c r="E61" i="1"/>
  <c r="E62" i="1" s="1"/>
  <c r="D63" i="1"/>
  <c r="F69" i="1"/>
  <c r="G69" i="1"/>
  <c r="H69" i="1"/>
  <c r="I69" i="1"/>
  <c r="M69" i="1"/>
  <c r="F70" i="1"/>
  <c r="M70" i="1"/>
  <c r="F71" i="1"/>
  <c r="M71" i="1"/>
  <c r="F72" i="1"/>
  <c r="G72" i="1"/>
  <c r="M72" i="1"/>
  <c r="F73" i="1"/>
  <c r="H73" i="1"/>
  <c r="I73" i="1"/>
  <c r="K73" i="1"/>
  <c r="L73" i="1"/>
  <c r="F74" i="1"/>
  <c r="F75" i="1"/>
  <c r="F76" i="1"/>
  <c r="H76" i="1" s="1"/>
  <c r="G76" i="1"/>
  <c r="I76" i="1"/>
  <c r="F77" i="1"/>
  <c r="F78" i="1"/>
  <c r="G78" i="1"/>
  <c r="H78" i="1"/>
  <c r="I78" i="1"/>
  <c r="I91" i="1" s="1"/>
  <c r="F79" i="1"/>
  <c r="F80" i="1"/>
  <c r="F81" i="1"/>
  <c r="G81" i="1"/>
  <c r="H81" i="1"/>
  <c r="I81" i="1"/>
  <c r="F82" i="1"/>
  <c r="F83" i="1"/>
  <c r="F84" i="1"/>
  <c r="F85" i="1"/>
  <c r="F86" i="1"/>
  <c r="F87" i="1"/>
  <c r="G87" i="1"/>
  <c r="H87" i="1"/>
  <c r="I87" i="1"/>
  <c r="F88" i="1"/>
  <c r="F89" i="1"/>
  <c r="G89" i="1"/>
  <c r="H89" i="1"/>
  <c r="I89" i="1"/>
  <c r="F90" i="1"/>
  <c r="G90" i="1"/>
  <c r="D91" i="1"/>
  <c r="E91" i="1"/>
  <c r="E92" i="1" s="1"/>
  <c r="D93" i="1"/>
  <c r="F99" i="1"/>
  <c r="G99" i="1"/>
  <c r="H99" i="1"/>
  <c r="I99" i="1"/>
  <c r="M99" i="1"/>
  <c r="F100" i="1"/>
  <c r="M100" i="1"/>
  <c r="F101" i="1"/>
  <c r="M101" i="1"/>
  <c r="F102" i="1"/>
  <c r="G102" i="1"/>
  <c r="M102" i="1"/>
  <c r="F103" i="1"/>
  <c r="H103" i="1"/>
  <c r="I103" i="1"/>
  <c r="K103" i="1"/>
  <c r="L103" i="1"/>
  <c r="F104" i="1"/>
  <c r="F105" i="1"/>
  <c r="F106" i="1"/>
  <c r="G106" i="1"/>
  <c r="I106" i="1"/>
  <c r="F107" i="1"/>
  <c r="F108" i="1"/>
  <c r="G108" i="1"/>
  <c r="H108" i="1"/>
  <c r="I108" i="1"/>
  <c r="F109" i="1"/>
  <c r="F110" i="1"/>
  <c r="F111" i="1"/>
  <c r="G111" i="1"/>
  <c r="H111" i="1"/>
  <c r="I111" i="1"/>
  <c r="F112" i="1"/>
  <c r="F113" i="1"/>
  <c r="F114" i="1"/>
  <c r="F115" i="1"/>
  <c r="F116" i="1"/>
  <c r="F117" i="1"/>
  <c r="G117" i="1"/>
  <c r="H117" i="1"/>
  <c r="I117" i="1"/>
  <c r="F118" i="1"/>
  <c r="F119" i="1"/>
  <c r="G119" i="1"/>
  <c r="H119" i="1"/>
  <c r="I119" i="1"/>
  <c r="F120" i="1"/>
  <c r="G120" i="1"/>
  <c r="D121" i="1"/>
  <c r="E121" i="1"/>
  <c r="E122" i="1" s="1"/>
  <c r="D123" i="1"/>
  <c r="F129" i="1"/>
  <c r="G129" i="1"/>
  <c r="H129" i="1"/>
  <c r="I129" i="1"/>
  <c r="M129" i="1"/>
  <c r="F130" i="1"/>
  <c r="M130" i="1"/>
  <c r="F131" i="1"/>
  <c r="M131" i="1"/>
  <c r="F132" i="1"/>
  <c r="G132" i="1"/>
  <c r="M132" i="1"/>
  <c r="F133" i="1"/>
  <c r="H133" i="1"/>
  <c r="I133" i="1"/>
  <c r="K133" i="1"/>
  <c r="L133" i="1"/>
  <c r="M133" i="1"/>
  <c r="F134" i="1"/>
  <c r="F135" i="1"/>
  <c r="F136" i="1"/>
  <c r="G136" i="1"/>
  <c r="I136" i="1"/>
  <c r="F137" i="1"/>
  <c r="F138" i="1"/>
  <c r="G138" i="1"/>
  <c r="H138" i="1"/>
  <c r="I138" i="1"/>
  <c r="F139" i="1"/>
  <c r="F140" i="1"/>
  <c r="F141" i="1"/>
  <c r="G141" i="1"/>
  <c r="H141" i="1"/>
  <c r="I141" i="1"/>
  <c r="F142" i="1"/>
  <c r="F143" i="1"/>
  <c r="F144" i="1"/>
  <c r="F145" i="1"/>
  <c r="F146" i="1"/>
  <c r="F147" i="1"/>
  <c r="G147" i="1"/>
  <c r="H147" i="1"/>
  <c r="I147" i="1"/>
  <c r="F148" i="1"/>
  <c r="F149" i="1"/>
  <c r="G149" i="1"/>
  <c r="H149" i="1"/>
  <c r="I149" i="1"/>
  <c r="F150" i="1"/>
  <c r="G150" i="1"/>
  <c r="D151" i="1"/>
  <c r="E151" i="1"/>
  <c r="E152" i="1" s="1"/>
  <c r="M43" i="1" l="1"/>
  <c r="H106" i="1"/>
  <c r="M73" i="1"/>
  <c r="I92" i="1"/>
  <c r="I151" i="1"/>
  <c r="H46" i="1"/>
  <c r="H136" i="1"/>
  <c r="I121" i="1"/>
  <c r="I122" i="1" s="1"/>
  <c r="M103" i="1"/>
  <c r="M13" i="1"/>
  <c r="Y130" i="3"/>
  <c r="AD130" i="3"/>
  <c r="AD131" i="3"/>
  <c r="AD129" i="3"/>
  <c r="AD128" i="3"/>
  <c r="AD127" i="3"/>
  <c r="AD103" i="3"/>
  <c r="AD102" i="3"/>
  <c r="AD101" i="3"/>
  <c r="AD100" i="3"/>
  <c r="AD99" i="3"/>
  <c r="AD100" i="2"/>
  <c r="AD101" i="2"/>
  <c r="AD102" i="2"/>
  <c r="AD103" i="2"/>
  <c r="AD99" i="2"/>
  <c r="AD131" i="2"/>
  <c r="AD130" i="2"/>
  <c r="AD129" i="2"/>
  <c r="AD128" i="2"/>
  <c r="AD127" i="2"/>
  <c r="U145" i="4"/>
  <c r="U130" i="4"/>
  <c r="V127" i="4"/>
  <c r="V145" i="4"/>
  <c r="U136" i="2"/>
  <c r="V136" i="2"/>
  <c r="V134" i="3"/>
  <c r="V149" i="3"/>
  <c r="V131" i="3"/>
  <c r="V131" i="2"/>
  <c r="U147" i="3"/>
  <c r="U145" i="3"/>
  <c r="V146" i="3"/>
  <c r="V145" i="3"/>
  <c r="T146" i="3"/>
  <c r="Y43" i="4" l="1"/>
  <c r="V149" i="2" l="1"/>
  <c r="T149" i="3" l="1"/>
  <c r="V139" i="2"/>
  <c r="Y101" i="4" l="1"/>
  <c r="Z101" i="4" s="1"/>
  <c r="P170" i="2" l="1"/>
  <c r="D153" i="2"/>
  <c r="E151" i="2"/>
  <c r="E152" i="2" s="1"/>
  <c r="D151" i="2"/>
  <c r="G150" i="2"/>
  <c r="F150" i="2"/>
  <c r="R149" i="2"/>
  <c r="I149" i="2"/>
  <c r="H149" i="2"/>
  <c r="G149" i="2"/>
  <c r="F149" i="2"/>
  <c r="S148" i="2"/>
  <c r="U148" i="2" s="1"/>
  <c r="F148" i="2"/>
  <c r="S147" i="2"/>
  <c r="V147" i="2" s="1"/>
  <c r="I147" i="2"/>
  <c r="H147" i="2"/>
  <c r="G147" i="2"/>
  <c r="U145" i="2" s="1"/>
  <c r="F147" i="2"/>
  <c r="S146" i="2"/>
  <c r="T146" i="2" s="1"/>
  <c r="F146" i="2"/>
  <c r="F145" i="2"/>
  <c r="S144" i="2"/>
  <c r="T144" i="2" s="1"/>
  <c r="F144" i="2"/>
  <c r="S143" i="2"/>
  <c r="T143" i="2" s="1"/>
  <c r="F143" i="2"/>
  <c r="S142" i="2"/>
  <c r="T142" i="2" s="1"/>
  <c r="F142" i="2"/>
  <c r="S141" i="2"/>
  <c r="T141" i="2" s="1"/>
  <c r="I141" i="2"/>
  <c r="H141" i="2"/>
  <c r="G141" i="2"/>
  <c r="F141" i="2"/>
  <c r="S140" i="2"/>
  <c r="T140" i="2" s="1"/>
  <c r="F140" i="2"/>
  <c r="S139" i="2"/>
  <c r="T139" i="2" s="1"/>
  <c r="F139" i="2"/>
  <c r="S138" i="2"/>
  <c r="T138" i="2" s="1"/>
  <c r="I138" i="2"/>
  <c r="H138" i="2"/>
  <c r="G138" i="2"/>
  <c r="F138" i="2"/>
  <c r="T137" i="2"/>
  <c r="S137" i="2"/>
  <c r="F137" i="2"/>
  <c r="S136" i="2"/>
  <c r="T136" i="2" s="1"/>
  <c r="I136" i="2"/>
  <c r="G136" i="2"/>
  <c r="F136" i="2"/>
  <c r="H136" i="2" s="1"/>
  <c r="S135" i="2"/>
  <c r="T135" i="2" s="1"/>
  <c r="F135" i="2"/>
  <c r="S134" i="2"/>
  <c r="T134" i="2" s="1"/>
  <c r="F134" i="2"/>
  <c r="S133" i="2"/>
  <c r="T133" i="2" s="1"/>
  <c r="L133" i="2"/>
  <c r="K133" i="2"/>
  <c r="I133" i="2"/>
  <c r="H133" i="2"/>
  <c r="F133" i="2"/>
  <c r="M132" i="2"/>
  <c r="G132" i="2"/>
  <c r="F132" i="2"/>
  <c r="M131" i="2"/>
  <c r="F131" i="2"/>
  <c r="Y130" i="2"/>
  <c r="S130" i="2"/>
  <c r="T130" i="2" s="1"/>
  <c r="M130" i="2"/>
  <c r="F130" i="2"/>
  <c r="Y129" i="2"/>
  <c r="S129" i="2"/>
  <c r="T129" i="2" s="1"/>
  <c r="M129" i="2"/>
  <c r="I129" i="2"/>
  <c r="H129" i="2"/>
  <c r="G129" i="2"/>
  <c r="F129" i="2"/>
  <c r="Y128" i="2"/>
  <c r="S128" i="2"/>
  <c r="T128" i="2" s="1"/>
  <c r="Y127" i="2"/>
  <c r="Y131" i="2" s="1"/>
  <c r="S127" i="2"/>
  <c r="T127" i="2" s="1"/>
  <c r="D123" i="2"/>
  <c r="E121" i="2"/>
  <c r="E122" i="2" s="1"/>
  <c r="D121" i="2"/>
  <c r="T120" i="2"/>
  <c r="G120" i="2"/>
  <c r="F120" i="2"/>
  <c r="T119" i="2"/>
  <c r="I119" i="2"/>
  <c r="H119" i="2"/>
  <c r="G119" i="2"/>
  <c r="F119" i="2"/>
  <c r="T118" i="2"/>
  <c r="F118" i="2"/>
  <c r="T117" i="2"/>
  <c r="I117" i="2"/>
  <c r="H117" i="2"/>
  <c r="G117" i="2"/>
  <c r="F117" i="2"/>
  <c r="T116" i="2"/>
  <c r="F116" i="2"/>
  <c r="T115" i="2"/>
  <c r="F115" i="2"/>
  <c r="T114" i="2"/>
  <c r="F114" i="2"/>
  <c r="T113" i="2"/>
  <c r="F113" i="2"/>
  <c r="T112" i="2"/>
  <c r="F112" i="2"/>
  <c r="T111" i="2"/>
  <c r="I111" i="2"/>
  <c r="H111" i="2"/>
  <c r="G111" i="2"/>
  <c r="F111" i="2"/>
  <c r="T110" i="2"/>
  <c r="F110" i="2"/>
  <c r="T109" i="2"/>
  <c r="F109" i="2"/>
  <c r="T108" i="2"/>
  <c r="I108" i="2"/>
  <c r="H108" i="2"/>
  <c r="G108" i="2"/>
  <c r="F108" i="2"/>
  <c r="T107" i="2"/>
  <c r="F107" i="2"/>
  <c r="T106" i="2"/>
  <c r="I106" i="2"/>
  <c r="G106" i="2"/>
  <c r="F106" i="2"/>
  <c r="H106" i="2" s="1"/>
  <c r="T105" i="2"/>
  <c r="F105" i="2"/>
  <c r="T104" i="2"/>
  <c r="F104" i="2"/>
  <c r="T103" i="2"/>
  <c r="L103" i="2"/>
  <c r="K103" i="2"/>
  <c r="I103" i="2"/>
  <c r="H103" i="2"/>
  <c r="F103" i="2"/>
  <c r="Y102" i="2"/>
  <c r="Z102" i="2" s="1"/>
  <c r="T102" i="2"/>
  <c r="M102" i="2"/>
  <c r="G102" i="2"/>
  <c r="F102" i="2"/>
  <c r="Z101" i="2"/>
  <c r="Y101" i="2"/>
  <c r="T101" i="2"/>
  <c r="M101" i="2"/>
  <c r="F101" i="2"/>
  <c r="Y100" i="2"/>
  <c r="Z100" i="2" s="1"/>
  <c r="T100" i="2"/>
  <c r="M100" i="2"/>
  <c r="F100" i="2"/>
  <c r="Y99" i="2"/>
  <c r="Y103" i="2" s="1"/>
  <c r="Z103" i="2" s="1"/>
  <c r="T99" i="2"/>
  <c r="M99" i="2"/>
  <c r="I99" i="2"/>
  <c r="H99" i="2"/>
  <c r="G99" i="2"/>
  <c r="P164" i="2" s="1"/>
  <c r="F99" i="2"/>
  <c r="D93" i="2"/>
  <c r="E92" i="2"/>
  <c r="E91" i="2"/>
  <c r="D91" i="2"/>
  <c r="U90" i="2"/>
  <c r="T90" i="2"/>
  <c r="G90" i="2"/>
  <c r="F90" i="2"/>
  <c r="V89" i="2"/>
  <c r="U89" i="2"/>
  <c r="T89" i="2"/>
  <c r="I89" i="2"/>
  <c r="I91" i="2" s="1"/>
  <c r="I92" i="2" s="1"/>
  <c r="H89" i="2"/>
  <c r="G89" i="2"/>
  <c r="F89" i="2"/>
  <c r="T88" i="2"/>
  <c r="F88" i="2"/>
  <c r="U87" i="2"/>
  <c r="T87" i="2"/>
  <c r="I87" i="2"/>
  <c r="H87" i="2"/>
  <c r="G87" i="2"/>
  <c r="F87" i="2"/>
  <c r="V145" i="2" s="1"/>
  <c r="P169" i="2" s="1"/>
  <c r="T86" i="2"/>
  <c r="F86" i="2"/>
  <c r="T85" i="2"/>
  <c r="F85" i="2"/>
  <c r="T84" i="2"/>
  <c r="F84" i="2"/>
  <c r="T83" i="2"/>
  <c r="F83" i="2"/>
  <c r="T82" i="2"/>
  <c r="F82" i="2"/>
  <c r="V81" i="2"/>
  <c r="U81" i="2"/>
  <c r="T81" i="2"/>
  <c r="I81" i="2"/>
  <c r="H81" i="2"/>
  <c r="G81" i="2"/>
  <c r="F81" i="2"/>
  <c r="T80" i="2"/>
  <c r="F80" i="2"/>
  <c r="T79" i="2"/>
  <c r="F79" i="2"/>
  <c r="V78" i="2"/>
  <c r="U78" i="2"/>
  <c r="T78" i="2"/>
  <c r="I78" i="2"/>
  <c r="H78" i="2"/>
  <c r="G78" i="2"/>
  <c r="F78" i="2"/>
  <c r="T77" i="2"/>
  <c r="F77" i="2"/>
  <c r="T76" i="2"/>
  <c r="V76" i="2" s="1"/>
  <c r="I76" i="2"/>
  <c r="G76" i="2"/>
  <c r="F76" i="2"/>
  <c r="H76" i="2" s="1"/>
  <c r="T75" i="2"/>
  <c r="F75" i="2"/>
  <c r="T74" i="2"/>
  <c r="F74" i="2"/>
  <c r="Y73" i="2"/>
  <c r="T73" i="2"/>
  <c r="L73" i="2"/>
  <c r="K73" i="2"/>
  <c r="M73" i="2" s="1"/>
  <c r="I73" i="2"/>
  <c r="H73" i="2"/>
  <c r="F73" i="2"/>
  <c r="Z72" i="2"/>
  <c r="T72" i="2"/>
  <c r="M72" i="2"/>
  <c r="G72" i="2"/>
  <c r="F72" i="2"/>
  <c r="Z71" i="2"/>
  <c r="T71" i="2"/>
  <c r="M71" i="2"/>
  <c r="F71" i="2"/>
  <c r="Z70" i="2"/>
  <c r="T70" i="2"/>
  <c r="M70" i="2"/>
  <c r="F70" i="2"/>
  <c r="Z69" i="2"/>
  <c r="V69" i="2"/>
  <c r="U69" i="2"/>
  <c r="T69" i="2"/>
  <c r="M69" i="2"/>
  <c r="I69" i="2"/>
  <c r="H69" i="2"/>
  <c r="G69" i="2"/>
  <c r="F69" i="2"/>
  <c r="D63" i="2"/>
  <c r="E62" i="2"/>
  <c r="S61" i="2"/>
  <c r="S62" i="2" s="1"/>
  <c r="R61" i="2"/>
  <c r="E61" i="2"/>
  <c r="D61" i="2"/>
  <c r="U60" i="2"/>
  <c r="T60" i="2"/>
  <c r="G60" i="2"/>
  <c r="F60" i="2"/>
  <c r="V59" i="2"/>
  <c r="U59" i="2"/>
  <c r="T59" i="2"/>
  <c r="I59" i="2"/>
  <c r="I61" i="2" s="1"/>
  <c r="I62" i="2" s="1"/>
  <c r="H59" i="2"/>
  <c r="G59" i="2"/>
  <c r="F59" i="2"/>
  <c r="T58" i="2"/>
  <c r="F58" i="2"/>
  <c r="U57" i="2"/>
  <c r="T57" i="2"/>
  <c r="I57" i="2"/>
  <c r="H57" i="2"/>
  <c r="G57" i="2"/>
  <c r="F57" i="2"/>
  <c r="T56" i="2"/>
  <c r="F56" i="2"/>
  <c r="T55" i="2"/>
  <c r="F55" i="2"/>
  <c r="T54" i="2"/>
  <c r="F54" i="2"/>
  <c r="T53" i="2"/>
  <c r="F53" i="2"/>
  <c r="T52" i="2"/>
  <c r="F52" i="2"/>
  <c r="V51" i="2"/>
  <c r="U51" i="2"/>
  <c r="T51" i="2"/>
  <c r="I51" i="2"/>
  <c r="H51" i="2"/>
  <c r="G51" i="2"/>
  <c r="F51" i="2"/>
  <c r="T50" i="2"/>
  <c r="F50" i="2"/>
  <c r="T49" i="2"/>
  <c r="F49" i="2"/>
  <c r="V48" i="2"/>
  <c r="U48" i="2"/>
  <c r="T48" i="2"/>
  <c r="I48" i="2"/>
  <c r="H48" i="2"/>
  <c r="G48" i="2"/>
  <c r="F48" i="2"/>
  <c r="T47" i="2"/>
  <c r="F47" i="2"/>
  <c r="T46" i="2"/>
  <c r="I46" i="2"/>
  <c r="H46" i="2"/>
  <c r="G46" i="2"/>
  <c r="F46" i="2"/>
  <c r="T45" i="2"/>
  <c r="F45" i="2"/>
  <c r="T44" i="2"/>
  <c r="F44" i="2"/>
  <c r="Y43" i="2"/>
  <c r="Y105" i="2" s="1"/>
  <c r="Z105" i="2" s="1"/>
  <c r="X43" i="2"/>
  <c r="T43" i="2"/>
  <c r="L43" i="2"/>
  <c r="M43" i="2" s="1"/>
  <c r="K43" i="2"/>
  <c r="I43" i="2"/>
  <c r="H43" i="2"/>
  <c r="F43" i="2"/>
  <c r="Z42" i="2"/>
  <c r="T42" i="2"/>
  <c r="M42" i="2"/>
  <c r="G42" i="2"/>
  <c r="F42" i="2"/>
  <c r="Z41" i="2"/>
  <c r="T41" i="2"/>
  <c r="M41" i="2"/>
  <c r="F41" i="2"/>
  <c r="Z40" i="2"/>
  <c r="T40" i="2"/>
  <c r="M40" i="2"/>
  <c r="F40" i="2"/>
  <c r="Z39" i="2"/>
  <c r="V39" i="2"/>
  <c r="U39" i="2"/>
  <c r="T39" i="2"/>
  <c r="M39" i="2"/>
  <c r="I39" i="2"/>
  <c r="H39" i="2"/>
  <c r="G39" i="2"/>
  <c r="F39" i="2"/>
  <c r="D33" i="2"/>
  <c r="S31" i="2"/>
  <c r="R31" i="2"/>
  <c r="E31" i="2"/>
  <c r="D31" i="2"/>
  <c r="E32" i="2" s="1"/>
  <c r="U30" i="2"/>
  <c r="T30" i="2"/>
  <c r="G30" i="2"/>
  <c r="F30" i="2"/>
  <c r="V29" i="2"/>
  <c r="U29" i="2"/>
  <c r="T29" i="2"/>
  <c r="I29" i="2"/>
  <c r="H29" i="2"/>
  <c r="G29" i="2"/>
  <c r="F29" i="2"/>
  <c r="T28" i="2"/>
  <c r="F28" i="2"/>
  <c r="U27" i="2"/>
  <c r="T27" i="2"/>
  <c r="I27" i="2"/>
  <c r="H27" i="2"/>
  <c r="G27" i="2"/>
  <c r="F27" i="2"/>
  <c r="T26" i="2"/>
  <c r="F26" i="2"/>
  <c r="T25" i="2"/>
  <c r="F25" i="2"/>
  <c r="T24" i="2"/>
  <c r="F24" i="2"/>
  <c r="T23" i="2"/>
  <c r="F23" i="2"/>
  <c r="T22" i="2"/>
  <c r="F22" i="2"/>
  <c r="V21" i="2"/>
  <c r="U21" i="2"/>
  <c r="T21" i="2"/>
  <c r="I21" i="2"/>
  <c r="H21" i="2"/>
  <c r="G21" i="2"/>
  <c r="F21" i="2"/>
  <c r="T20" i="2"/>
  <c r="F20" i="2"/>
  <c r="T19" i="2"/>
  <c r="F19" i="2"/>
  <c r="V18" i="2"/>
  <c r="U18" i="2"/>
  <c r="T18" i="2"/>
  <c r="I18" i="2"/>
  <c r="H18" i="2"/>
  <c r="G18" i="2"/>
  <c r="F18" i="2"/>
  <c r="T17" i="2"/>
  <c r="F17" i="2"/>
  <c r="T16" i="2"/>
  <c r="V16" i="2" s="1"/>
  <c r="I16" i="2"/>
  <c r="G16" i="2"/>
  <c r="F16" i="2"/>
  <c r="H16" i="2" s="1"/>
  <c r="T15" i="2"/>
  <c r="F15" i="2"/>
  <c r="T14" i="2"/>
  <c r="F14" i="2"/>
  <c r="Z13" i="2"/>
  <c r="Y13" i="2"/>
  <c r="X13" i="2"/>
  <c r="T13" i="2"/>
  <c r="L13" i="2"/>
  <c r="M13" i="2" s="1"/>
  <c r="K13" i="2"/>
  <c r="I13" i="2"/>
  <c r="H13" i="2"/>
  <c r="F13" i="2"/>
  <c r="Z12" i="2"/>
  <c r="T12" i="2"/>
  <c r="M12" i="2"/>
  <c r="G12" i="2"/>
  <c r="F12" i="2"/>
  <c r="Z11" i="2"/>
  <c r="T11" i="2"/>
  <c r="M11" i="2"/>
  <c r="F11" i="2"/>
  <c r="Z10" i="2"/>
  <c r="T10" i="2"/>
  <c r="M10" i="2"/>
  <c r="F10" i="2"/>
  <c r="Z9" i="2"/>
  <c r="V9" i="2"/>
  <c r="U9" i="2"/>
  <c r="T9" i="2"/>
  <c r="M9" i="2"/>
  <c r="I9" i="2"/>
  <c r="H9" i="2"/>
  <c r="G9" i="2"/>
  <c r="F9" i="2"/>
  <c r="G90" i="4"/>
  <c r="I89" i="4"/>
  <c r="I91" i="4" s="1"/>
  <c r="I92" i="4" s="1"/>
  <c r="H89" i="4"/>
  <c r="G89" i="4"/>
  <c r="I87" i="4"/>
  <c r="H87" i="4"/>
  <c r="G87" i="4"/>
  <c r="I81" i="4"/>
  <c r="H81" i="4"/>
  <c r="G81" i="4"/>
  <c r="I78" i="4"/>
  <c r="H78" i="4"/>
  <c r="G78" i="4"/>
  <c r="I76" i="4"/>
  <c r="G76" i="4"/>
  <c r="I73" i="4"/>
  <c r="H73" i="4"/>
  <c r="G72" i="4"/>
  <c r="I69" i="4"/>
  <c r="H69" i="4"/>
  <c r="G69" i="4"/>
  <c r="G60" i="4"/>
  <c r="I59" i="4"/>
  <c r="H59" i="4"/>
  <c r="G59" i="4"/>
  <c r="I57" i="4"/>
  <c r="H57" i="4"/>
  <c r="G57" i="4"/>
  <c r="I51" i="4"/>
  <c r="H51" i="4"/>
  <c r="G51" i="4"/>
  <c r="I48" i="4"/>
  <c r="H48" i="4"/>
  <c r="G48" i="4"/>
  <c r="I46" i="4"/>
  <c r="G46" i="4"/>
  <c r="I43" i="4"/>
  <c r="H43" i="4"/>
  <c r="G42" i="4"/>
  <c r="I39" i="4"/>
  <c r="H39" i="4"/>
  <c r="G39" i="4"/>
  <c r="G30" i="4"/>
  <c r="I29" i="4"/>
  <c r="H29" i="4"/>
  <c r="G29" i="4"/>
  <c r="I27" i="4"/>
  <c r="H27" i="4"/>
  <c r="G27" i="4"/>
  <c r="I21" i="4"/>
  <c r="H21" i="4"/>
  <c r="G21" i="4"/>
  <c r="I18" i="4"/>
  <c r="H18" i="4"/>
  <c r="G18" i="4"/>
  <c r="I16" i="4"/>
  <c r="G16" i="4"/>
  <c r="I13" i="4"/>
  <c r="H13" i="4"/>
  <c r="G12" i="4"/>
  <c r="I9" i="4"/>
  <c r="H9" i="4"/>
  <c r="G9" i="4"/>
  <c r="G90" i="3"/>
  <c r="I89" i="3"/>
  <c r="H89" i="3"/>
  <c r="G89" i="3"/>
  <c r="I87" i="3"/>
  <c r="H87" i="3"/>
  <c r="G87" i="3"/>
  <c r="I81" i="3"/>
  <c r="H81" i="3"/>
  <c r="G81" i="3"/>
  <c r="I78" i="3"/>
  <c r="H78" i="3"/>
  <c r="G78" i="3"/>
  <c r="I76" i="3"/>
  <c r="G76" i="3"/>
  <c r="I73" i="3"/>
  <c r="H73" i="3"/>
  <c r="G72" i="3"/>
  <c r="I69" i="3"/>
  <c r="H69" i="3"/>
  <c r="G69" i="3"/>
  <c r="G60" i="3"/>
  <c r="I59" i="3"/>
  <c r="I61" i="3" s="1"/>
  <c r="I62" i="3" s="1"/>
  <c r="H59" i="3"/>
  <c r="G59" i="3"/>
  <c r="I57" i="3"/>
  <c r="H57" i="3"/>
  <c r="G57" i="3"/>
  <c r="I51" i="3"/>
  <c r="H51" i="3"/>
  <c r="G51" i="3"/>
  <c r="I48" i="3"/>
  <c r="H48" i="3"/>
  <c r="G48" i="3"/>
  <c r="I46" i="3"/>
  <c r="G46" i="3"/>
  <c r="I43" i="3"/>
  <c r="H43" i="3"/>
  <c r="G42" i="3"/>
  <c r="I39" i="3"/>
  <c r="H39" i="3"/>
  <c r="G39" i="3"/>
  <c r="G30" i="3"/>
  <c r="I29" i="3"/>
  <c r="H29" i="3"/>
  <c r="G29" i="3"/>
  <c r="I27" i="3"/>
  <c r="H27" i="3"/>
  <c r="G27" i="3"/>
  <c r="I21" i="3"/>
  <c r="H21" i="3"/>
  <c r="G21" i="3"/>
  <c r="I18" i="3"/>
  <c r="H18" i="3"/>
  <c r="G18" i="3"/>
  <c r="I16" i="3"/>
  <c r="G16" i="3"/>
  <c r="I13" i="3"/>
  <c r="H13" i="3"/>
  <c r="G12" i="3"/>
  <c r="I9" i="3"/>
  <c r="H9" i="3"/>
  <c r="G9" i="3"/>
  <c r="D93" i="3"/>
  <c r="D63" i="3"/>
  <c r="D33" i="3"/>
  <c r="S127" i="3"/>
  <c r="Y133" i="2" l="1"/>
  <c r="Z133" i="2" s="1"/>
  <c r="I31" i="3"/>
  <c r="I32" i="3" s="1"/>
  <c r="I61" i="4"/>
  <c r="I62" i="4" s="1"/>
  <c r="U12" i="2"/>
  <c r="V46" i="2"/>
  <c r="M103" i="2"/>
  <c r="I121" i="2"/>
  <c r="I122" i="2" s="1"/>
  <c r="P171" i="2" s="1"/>
  <c r="I151" i="2"/>
  <c r="I152" i="2" s="1"/>
  <c r="AB127" i="2"/>
  <c r="AC127" i="2"/>
  <c r="AC129" i="2"/>
  <c r="AB129" i="2"/>
  <c r="U42" i="2"/>
  <c r="AC99" i="2"/>
  <c r="AB99" i="2"/>
  <c r="AC101" i="2"/>
  <c r="AB101" i="2"/>
  <c r="AC102" i="2"/>
  <c r="AB102" i="2"/>
  <c r="S32" i="2"/>
  <c r="U76" i="2"/>
  <c r="I31" i="4"/>
  <c r="I32" i="4" s="1"/>
  <c r="U127" i="2"/>
  <c r="AB130" i="2"/>
  <c r="AC130" i="2"/>
  <c r="U134" i="2"/>
  <c r="P167" i="2"/>
  <c r="AC128" i="2"/>
  <c r="AB128" i="2"/>
  <c r="P168" i="2"/>
  <c r="I91" i="3"/>
  <c r="I92" i="3" s="1"/>
  <c r="V13" i="2"/>
  <c r="I31" i="2"/>
  <c r="I32" i="2" s="1"/>
  <c r="W149" i="2" s="1"/>
  <c r="V73" i="2"/>
  <c r="P165" i="2"/>
  <c r="V43" i="2"/>
  <c r="AC100" i="2"/>
  <c r="AB100" i="2"/>
  <c r="U72" i="2"/>
  <c r="Y104" i="2"/>
  <c r="Z104" i="2" s="1"/>
  <c r="V134" i="2"/>
  <c r="P166" i="2" s="1"/>
  <c r="V62" i="2"/>
  <c r="U32" i="2"/>
  <c r="V32" i="2"/>
  <c r="Z43" i="2"/>
  <c r="Z73" i="2"/>
  <c r="S149" i="2"/>
  <c r="T149" i="2" s="1"/>
  <c r="U16" i="2"/>
  <c r="T145" i="2"/>
  <c r="T148" i="2"/>
  <c r="U46" i="2"/>
  <c r="U62" i="2" s="1"/>
  <c r="Z99" i="2"/>
  <c r="M133" i="2"/>
  <c r="Y132" i="2"/>
  <c r="Z132" i="2" s="1"/>
  <c r="U139" i="2"/>
  <c r="T147" i="2"/>
  <c r="U147" i="2"/>
  <c r="S144" i="3"/>
  <c r="X149" i="2" l="1"/>
  <c r="AC103" i="2"/>
  <c r="AB103" i="2"/>
  <c r="AB131" i="2"/>
  <c r="AC131" i="2"/>
  <c r="X149" i="3"/>
  <c r="W149" i="3"/>
  <c r="S137" i="3"/>
  <c r="S142" i="3"/>
  <c r="S147" i="3"/>
  <c r="S146" i="3"/>
  <c r="S137" i="4"/>
  <c r="S142" i="4"/>
  <c r="V147" i="3" l="1"/>
  <c r="P170" i="3" s="1"/>
  <c r="Y127" i="3" l="1"/>
  <c r="Z127" i="3" s="1"/>
  <c r="Y128" i="3"/>
  <c r="Y129" i="3"/>
  <c r="Z129" i="3" s="1"/>
  <c r="Z130" i="3"/>
  <c r="Y102" i="3"/>
  <c r="Z102" i="3" s="1"/>
  <c r="Y101" i="3"/>
  <c r="Z101" i="3" s="1"/>
  <c r="T166" i="3" s="1"/>
  <c r="Y100" i="3"/>
  <c r="Z100" i="3" s="1"/>
  <c r="Y99" i="3"/>
  <c r="Y99" i="4"/>
  <c r="Z99" i="4" s="1"/>
  <c r="Y100" i="4"/>
  <c r="Y102" i="4"/>
  <c r="Z102" i="4" s="1"/>
  <c r="Y127" i="4"/>
  <c r="Y128" i="4"/>
  <c r="Y129" i="4"/>
  <c r="Y130" i="4"/>
  <c r="P175" i="3" l="1"/>
  <c r="T167" i="3"/>
  <c r="P174" i="3"/>
  <c r="P172" i="3"/>
  <c r="Y131" i="3"/>
  <c r="Y103" i="3"/>
  <c r="Z103" i="3" s="1"/>
  <c r="Z128" i="3"/>
  <c r="Z99" i="3"/>
  <c r="T164" i="3" s="1"/>
  <c r="Y103" i="4"/>
  <c r="Z103" i="4" s="1"/>
  <c r="Z100" i="4"/>
  <c r="Y131" i="4"/>
  <c r="S91" i="4"/>
  <c r="Q26" i="1"/>
  <c r="R26" i="1" s="1"/>
  <c r="Z131" i="3" l="1"/>
  <c r="P173" i="3"/>
  <c r="T165" i="3"/>
  <c r="F9" i="3"/>
  <c r="P176" i="3" l="1"/>
  <c r="Z149" i="3"/>
  <c r="T168" i="3"/>
  <c r="R149" i="4"/>
  <c r="S148" i="4"/>
  <c r="S147" i="4"/>
  <c r="S146" i="4"/>
  <c r="T146" i="4" s="1"/>
  <c r="S144" i="4"/>
  <c r="T144" i="4" s="1"/>
  <c r="S143" i="4"/>
  <c r="T143" i="4" s="1"/>
  <c r="T142" i="4"/>
  <c r="S141" i="4"/>
  <c r="T141" i="4" s="1"/>
  <c r="S140" i="4"/>
  <c r="T140" i="4" s="1"/>
  <c r="S139" i="4"/>
  <c r="T139" i="4" s="1"/>
  <c r="S138" i="4"/>
  <c r="T138" i="4" s="1"/>
  <c r="T137" i="4"/>
  <c r="S136" i="4"/>
  <c r="T136" i="4" s="1"/>
  <c r="S135" i="4"/>
  <c r="T135" i="4" s="1"/>
  <c r="S134" i="4"/>
  <c r="T134" i="4" s="1"/>
  <c r="S133" i="4"/>
  <c r="T133" i="4" s="1"/>
  <c r="S130" i="4"/>
  <c r="T130" i="4" s="1"/>
  <c r="S129" i="4"/>
  <c r="T129" i="4" s="1"/>
  <c r="S128" i="4"/>
  <c r="T128" i="4" s="1"/>
  <c r="S127" i="4"/>
  <c r="T127" i="4" s="1"/>
  <c r="S148" i="3"/>
  <c r="S143" i="3"/>
  <c r="T143" i="3" s="1"/>
  <c r="S141" i="3"/>
  <c r="T141" i="3" s="1"/>
  <c r="S140" i="3"/>
  <c r="T140" i="3" s="1"/>
  <c r="S139" i="3"/>
  <c r="S138" i="3"/>
  <c r="T138" i="3" s="1"/>
  <c r="S136" i="3"/>
  <c r="S135" i="3"/>
  <c r="T135" i="3" s="1"/>
  <c r="S134" i="3"/>
  <c r="S133" i="3"/>
  <c r="T133" i="3" s="1"/>
  <c r="S130" i="3"/>
  <c r="U130" i="3" s="1"/>
  <c r="S129" i="3"/>
  <c r="T129" i="3" s="1"/>
  <c r="S128" i="3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E91" i="4"/>
  <c r="E92" i="4" s="1"/>
  <c r="D91" i="4"/>
  <c r="U90" i="4"/>
  <c r="T90" i="4"/>
  <c r="F90" i="4"/>
  <c r="V89" i="4"/>
  <c r="U89" i="4"/>
  <c r="T89" i="4"/>
  <c r="F89" i="4"/>
  <c r="T88" i="4"/>
  <c r="F88" i="4"/>
  <c r="U87" i="4"/>
  <c r="T87" i="4"/>
  <c r="F87" i="4"/>
  <c r="T86" i="4"/>
  <c r="F86" i="4"/>
  <c r="T85" i="4"/>
  <c r="F85" i="4"/>
  <c r="T84" i="4"/>
  <c r="F84" i="4"/>
  <c r="T83" i="4"/>
  <c r="F83" i="4"/>
  <c r="T82" i="4"/>
  <c r="F82" i="4"/>
  <c r="V81" i="4"/>
  <c r="U81" i="4"/>
  <c r="T81" i="4"/>
  <c r="F81" i="4"/>
  <c r="T80" i="4"/>
  <c r="F80" i="4"/>
  <c r="T79" i="4"/>
  <c r="F79" i="4"/>
  <c r="V78" i="4"/>
  <c r="U78" i="4"/>
  <c r="T78" i="4"/>
  <c r="F78" i="4"/>
  <c r="T77" i="4"/>
  <c r="F77" i="4"/>
  <c r="T76" i="4"/>
  <c r="F76" i="4"/>
  <c r="H76" i="4" s="1"/>
  <c r="T75" i="4"/>
  <c r="F75" i="4"/>
  <c r="T74" i="4"/>
  <c r="F74" i="4"/>
  <c r="Y73" i="4"/>
  <c r="T73" i="4"/>
  <c r="L73" i="4"/>
  <c r="K73" i="4"/>
  <c r="F73" i="4"/>
  <c r="Z72" i="4"/>
  <c r="T72" i="4"/>
  <c r="M72" i="4"/>
  <c r="F72" i="4"/>
  <c r="Z71" i="4"/>
  <c r="T71" i="4"/>
  <c r="M71" i="4"/>
  <c r="F71" i="4"/>
  <c r="Z70" i="4"/>
  <c r="T70" i="4"/>
  <c r="M70" i="4"/>
  <c r="F70" i="4"/>
  <c r="Z69" i="4"/>
  <c r="V69" i="4"/>
  <c r="U69" i="4"/>
  <c r="T69" i="4"/>
  <c r="M69" i="4"/>
  <c r="F69" i="4"/>
  <c r="S61" i="4"/>
  <c r="R61" i="4"/>
  <c r="E61" i="4"/>
  <c r="D61" i="4"/>
  <c r="U60" i="4"/>
  <c r="T60" i="4"/>
  <c r="F60" i="4"/>
  <c r="V59" i="4"/>
  <c r="U59" i="4"/>
  <c r="T59" i="4"/>
  <c r="F59" i="4"/>
  <c r="T58" i="4"/>
  <c r="F58" i="4"/>
  <c r="U57" i="4"/>
  <c r="T57" i="4"/>
  <c r="F57" i="4"/>
  <c r="T56" i="4"/>
  <c r="F56" i="4"/>
  <c r="T55" i="4"/>
  <c r="F55" i="4"/>
  <c r="T54" i="4"/>
  <c r="F54" i="4"/>
  <c r="T53" i="4"/>
  <c r="F53" i="4"/>
  <c r="T52" i="4"/>
  <c r="F52" i="4"/>
  <c r="V51" i="4"/>
  <c r="U51" i="4"/>
  <c r="T51" i="4"/>
  <c r="F51" i="4"/>
  <c r="T50" i="4"/>
  <c r="F50" i="4"/>
  <c r="T49" i="4"/>
  <c r="F49" i="4"/>
  <c r="V48" i="4"/>
  <c r="U48" i="4"/>
  <c r="T48" i="4"/>
  <c r="F48" i="4"/>
  <c r="T47" i="4"/>
  <c r="F47" i="4"/>
  <c r="T46" i="4"/>
  <c r="U46" i="4" s="1"/>
  <c r="F46" i="4"/>
  <c r="T45" i="4"/>
  <c r="F45" i="4"/>
  <c r="T44" i="4"/>
  <c r="F44" i="4"/>
  <c r="X43" i="4"/>
  <c r="T43" i="4"/>
  <c r="L43" i="4"/>
  <c r="K43" i="4"/>
  <c r="F43" i="4"/>
  <c r="Z42" i="4"/>
  <c r="T42" i="4"/>
  <c r="M42" i="4"/>
  <c r="F42" i="4"/>
  <c r="Z41" i="4"/>
  <c r="T41" i="4"/>
  <c r="M41" i="4"/>
  <c r="F41" i="4"/>
  <c r="Z40" i="4"/>
  <c r="T40" i="4"/>
  <c r="M40" i="4"/>
  <c r="F40" i="4"/>
  <c r="Z39" i="4"/>
  <c r="V39" i="4"/>
  <c r="U39" i="4"/>
  <c r="T39" i="4"/>
  <c r="M39" i="4"/>
  <c r="F39" i="4"/>
  <c r="S31" i="4"/>
  <c r="R31" i="4"/>
  <c r="E31" i="4"/>
  <c r="D31" i="4"/>
  <c r="E32" i="4" s="1"/>
  <c r="U30" i="4"/>
  <c r="T30" i="4"/>
  <c r="F30" i="4"/>
  <c r="V29" i="4"/>
  <c r="U29" i="4"/>
  <c r="T29" i="4"/>
  <c r="F29" i="4"/>
  <c r="T28" i="4"/>
  <c r="F28" i="4"/>
  <c r="U27" i="4"/>
  <c r="T27" i="4"/>
  <c r="F27" i="4"/>
  <c r="T26" i="4"/>
  <c r="F26" i="4"/>
  <c r="T25" i="4"/>
  <c r="F25" i="4"/>
  <c r="T24" i="4"/>
  <c r="F24" i="4"/>
  <c r="T23" i="4"/>
  <c r="F23" i="4"/>
  <c r="T22" i="4"/>
  <c r="F22" i="4"/>
  <c r="V21" i="4"/>
  <c r="U21" i="4"/>
  <c r="T21" i="4"/>
  <c r="F21" i="4"/>
  <c r="T20" i="4"/>
  <c r="F20" i="4"/>
  <c r="T19" i="4"/>
  <c r="F19" i="4"/>
  <c r="V18" i="4"/>
  <c r="U18" i="4"/>
  <c r="T18" i="4"/>
  <c r="F18" i="4"/>
  <c r="T17" i="4"/>
  <c r="F17" i="4"/>
  <c r="T16" i="4"/>
  <c r="F16" i="4"/>
  <c r="T15" i="4"/>
  <c r="F15" i="4"/>
  <c r="T14" i="4"/>
  <c r="F14" i="4"/>
  <c r="Y13" i="4"/>
  <c r="X13" i="4"/>
  <c r="T13" i="4"/>
  <c r="L13" i="4"/>
  <c r="K13" i="4"/>
  <c r="F13" i="4"/>
  <c r="Z12" i="4"/>
  <c r="T12" i="4"/>
  <c r="M12" i="4"/>
  <c r="F12" i="4"/>
  <c r="Z11" i="4"/>
  <c r="T11" i="4"/>
  <c r="M11" i="4"/>
  <c r="F11" i="4"/>
  <c r="Z10" i="4"/>
  <c r="T10" i="4"/>
  <c r="M10" i="4"/>
  <c r="F10" i="4"/>
  <c r="Z9" i="4"/>
  <c r="V9" i="4"/>
  <c r="U9" i="4"/>
  <c r="T9" i="4"/>
  <c r="M9" i="4"/>
  <c r="F9" i="4"/>
  <c r="E91" i="3"/>
  <c r="D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H76" i="3" s="1"/>
  <c r="F75" i="3"/>
  <c r="F74" i="3"/>
  <c r="T132" i="2" s="1"/>
  <c r="L73" i="3"/>
  <c r="K73" i="3"/>
  <c r="F73" i="3"/>
  <c r="T131" i="2" s="1"/>
  <c r="U130" i="2" s="1"/>
  <c r="M72" i="3"/>
  <c r="F72" i="3"/>
  <c r="M71" i="3"/>
  <c r="F71" i="3"/>
  <c r="M70" i="3"/>
  <c r="F70" i="3"/>
  <c r="M69" i="3"/>
  <c r="F69" i="3"/>
  <c r="T134" i="3"/>
  <c r="R149" i="3"/>
  <c r="T144" i="3"/>
  <c r="T142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U90" i="3"/>
  <c r="T90" i="3"/>
  <c r="V89" i="3"/>
  <c r="U89" i="3"/>
  <c r="T89" i="3"/>
  <c r="T88" i="3"/>
  <c r="U87" i="3"/>
  <c r="T87" i="3"/>
  <c r="T86" i="3"/>
  <c r="T85" i="3"/>
  <c r="T84" i="3"/>
  <c r="T83" i="3"/>
  <c r="T82" i="3"/>
  <c r="V81" i="3"/>
  <c r="U81" i="3"/>
  <c r="T81" i="3"/>
  <c r="T80" i="3"/>
  <c r="T79" i="3"/>
  <c r="V78" i="3"/>
  <c r="U78" i="3"/>
  <c r="T78" i="3"/>
  <c r="T77" i="3"/>
  <c r="T76" i="3"/>
  <c r="V76" i="3" s="1"/>
  <c r="T75" i="3"/>
  <c r="T74" i="3"/>
  <c r="Y73" i="3"/>
  <c r="T73" i="3"/>
  <c r="Z72" i="3"/>
  <c r="T72" i="3"/>
  <c r="Z71" i="3"/>
  <c r="T71" i="3"/>
  <c r="Z70" i="3"/>
  <c r="T70" i="3"/>
  <c r="Z69" i="3"/>
  <c r="V69" i="3"/>
  <c r="U69" i="3"/>
  <c r="T69" i="3"/>
  <c r="S61" i="3"/>
  <c r="R61" i="3"/>
  <c r="E61" i="3"/>
  <c r="D61" i="3"/>
  <c r="U60" i="3"/>
  <c r="T60" i="3"/>
  <c r="F60" i="3"/>
  <c r="V59" i="3"/>
  <c r="U59" i="3"/>
  <c r="T59" i="3"/>
  <c r="F59" i="3"/>
  <c r="T58" i="3"/>
  <c r="F58" i="3"/>
  <c r="U57" i="3"/>
  <c r="T57" i="3"/>
  <c r="F57" i="3"/>
  <c r="T56" i="3"/>
  <c r="F56" i="3"/>
  <c r="T55" i="3"/>
  <c r="F55" i="3"/>
  <c r="T54" i="3"/>
  <c r="F54" i="3"/>
  <c r="T53" i="3"/>
  <c r="F53" i="3"/>
  <c r="T52" i="3"/>
  <c r="F52" i="3"/>
  <c r="V51" i="3"/>
  <c r="U51" i="3"/>
  <c r="T51" i="3"/>
  <c r="F51" i="3"/>
  <c r="T50" i="3"/>
  <c r="F50" i="3"/>
  <c r="T49" i="3"/>
  <c r="F49" i="3"/>
  <c r="V48" i="3"/>
  <c r="U48" i="3"/>
  <c r="T48" i="3"/>
  <c r="F48" i="3"/>
  <c r="T47" i="3"/>
  <c r="F47" i="3"/>
  <c r="T46" i="3"/>
  <c r="F46" i="3"/>
  <c r="H46" i="3" s="1"/>
  <c r="T45" i="3"/>
  <c r="F45" i="3"/>
  <c r="T44" i="3"/>
  <c r="F44" i="3"/>
  <c r="Y43" i="3"/>
  <c r="X43" i="3"/>
  <c r="T43" i="3"/>
  <c r="V43" i="3" s="1"/>
  <c r="L43" i="3"/>
  <c r="K43" i="3"/>
  <c r="F43" i="3"/>
  <c r="Z42" i="3"/>
  <c r="T42" i="3"/>
  <c r="M42" i="3"/>
  <c r="F42" i="3"/>
  <c r="Z41" i="3"/>
  <c r="T41" i="3"/>
  <c r="M41" i="3"/>
  <c r="F41" i="3"/>
  <c r="Z40" i="3"/>
  <c r="T40" i="3"/>
  <c r="M40" i="3"/>
  <c r="F40" i="3"/>
  <c r="Z39" i="3"/>
  <c r="V39" i="3"/>
  <c r="U39" i="3"/>
  <c r="T39" i="3"/>
  <c r="M39" i="3"/>
  <c r="F39" i="3"/>
  <c r="S31" i="3"/>
  <c r="R31" i="3"/>
  <c r="E31" i="3"/>
  <c r="D31" i="3"/>
  <c r="U30" i="3"/>
  <c r="T30" i="3"/>
  <c r="F30" i="3"/>
  <c r="V29" i="3"/>
  <c r="U29" i="3"/>
  <c r="T29" i="3"/>
  <c r="F29" i="3"/>
  <c r="T28" i="3"/>
  <c r="F28" i="3"/>
  <c r="U27" i="3"/>
  <c r="T27" i="3"/>
  <c r="F27" i="3"/>
  <c r="T26" i="3"/>
  <c r="F26" i="3"/>
  <c r="T25" i="3"/>
  <c r="F25" i="3"/>
  <c r="T24" i="3"/>
  <c r="F24" i="3"/>
  <c r="T23" i="3"/>
  <c r="F23" i="3"/>
  <c r="T22" i="3"/>
  <c r="F22" i="3"/>
  <c r="V21" i="3"/>
  <c r="U21" i="3"/>
  <c r="T21" i="3"/>
  <c r="F21" i="3"/>
  <c r="T20" i="3"/>
  <c r="F20" i="3"/>
  <c r="T19" i="3"/>
  <c r="F19" i="3"/>
  <c r="V18" i="3"/>
  <c r="U18" i="3"/>
  <c r="T18" i="3"/>
  <c r="F18" i="3"/>
  <c r="T17" i="3"/>
  <c r="F17" i="3"/>
  <c r="T16" i="3"/>
  <c r="F16" i="3"/>
  <c r="T15" i="3"/>
  <c r="F15" i="3"/>
  <c r="T14" i="3"/>
  <c r="F14" i="3"/>
  <c r="Y13" i="3"/>
  <c r="X13" i="3"/>
  <c r="T13" i="3"/>
  <c r="L13" i="3"/>
  <c r="K13" i="3"/>
  <c r="F13" i="3"/>
  <c r="Z12" i="3"/>
  <c r="T12" i="3"/>
  <c r="M12" i="3"/>
  <c r="F12" i="3"/>
  <c r="Z11" i="3"/>
  <c r="T11" i="3"/>
  <c r="M11" i="3"/>
  <c r="F11" i="3"/>
  <c r="Z10" i="3"/>
  <c r="T10" i="3"/>
  <c r="M10" i="3"/>
  <c r="F10" i="3"/>
  <c r="Z9" i="3"/>
  <c r="V9" i="3"/>
  <c r="U9" i="3"/>
  <c r="T9" i="3"/>
  <c r="M9" i="3"/>
  <c r="Y102" i="1"/>
  <c r="Y101" i="1"/>
  <c r="Z101" i="1" s="1"/>
  <c r="Y100" i="1"/>
  <c r="Y99" i="1"/>
  <c r="T99" i="1"/>
  <c r="U90" i="1"/>
  <c r="V89" i="1"/>
  <c r="U89" i="1"/>
  <c r="U87" i="1"/>
  <c r="V81" i="1"/>
  <c r="U81" i="1"/>
  <c r="V78" i="1"/>
  <c r="U78" i="1"/>
  <c r="V69" i="1"/>
  <c r="U69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70" i="1"/>
  <c r="T69" i="1"/>
  <c r="S61" i="1"/>
  <c r="R61" i="1"/>
  <c r="U60" i="1"/>
  <c r="T60" i="1"/>
  <c r="V59" i="1"/>
  <c r="U59" i="1"/>
  <c r="T59" i="1"/>
  <c r="T58" i="1"/>
  <c r="U57" i="1"/>
  <c r="T57" i="1"/>
  <c r="T56" i="1"/>
  <c r="T55" i="1"/>
  <c r="T54" i="1"/>
  <c r="T53" i="1"/>
  <c r="T52" i="1"/>
  <c r="V51" i="1"/>
  <c r="U51" i="1"/>
  <c r="T51" i="1"/>
  <c r="T50" i="1"/>
  <c r="T49" i="1"/>
  <c r="V48" i="1"/>
  <c r="U48" i="1"/>
  <c r="T48" i="1"/>
  <c r="T47" i="1"/>
  <c r="T46" i="1"/>
  <c r="T45" i="1"/>
  <c r="T44" i="1"/>
  <c r="U10" i="1"/>
  <c r="T10" i="1"/>
  <c r="T43" i="1"/>
  <c r="V9" i="1"/>
  <c r="T42" i="1"/>
  <c r="V8" i="1"/>
  <c r="T41" i="1"/>
  <c r="V7" i="1"/>
  <c r="T40" i="1"/>
  <c r="V6" i="1"/>
  <c r="AD99" i="1" s="1"/>
  <c r="V39" i="1"/>
  <c r="U39" i="1"/>
  <c r="T39" i="1"/>
  <c r="Q10" i="1"/>
  <c r="P10" i="1"/>
  <c r="R9" i="1"/>
  <c r="R8" i="1"/>
  <c r="R7" i="1"/>
  <c r="R6" i="1"/>
  <c r="AD102" i="1" l="1"/>
  <c r="AD100" i="1"/>
  <c r="AD101" i="1"/>
  <c r="AB100" i="3"/>
  <c r="AC100" i="3"/>
  <c r="Y133" i="4"/>
  <c r="Z133" i="4" s="1"/>
  <c r="Y132" i="4"/>
  <c r="Z132" i="4" s="1"/>
  <c r="AC100" i="1"/>
  <c r="AB100" i="1"/>
  <c r="AC101" i="3"/>
  <c r="AB101" i="3"/>
  <c r="AC130" i="3"/>
  <c r="AB130" i="3"/>
  <c r="Z130" i="2"/>
  <c r="E62" i="4"/>
  <c r="AC99" i="4"/>
  <c r="AB99" i="4"/>
  <c r="AC101" i="4"/>
  <c r="AB101" i="4"/>
  <c r="V73" i="4"/>
  <c r="T145" i="4"/>
  <c r="AB99" i="1"/>
  <c r="AC99" i="1"/>
  <c r="E92" i="3"/>
  <c r="AB129" i="4"/>
  <c r="AC129" i="4"/>
  <c r="H16" i="3"/>
  <c r="M43" i="4"/>
  <c r="H46" i="4"/>
  <c r="AB129" i="3"/>
  <c r="AC129" i="3"/>
  <c r="Z129" i="2"/>
  <c r="AC101" i="1"/>
  <c r="AB101" i="1"/>
  <c r="V13" i="3"/>
  <c r="V32" i="3" s="1"/>
  <c r="S32" i="3"/>
  <c r="AC102" i="3"/>
  <c r="AB102" i="3"/>
  <c r="AC127" i="3"/>
  <c r="AB127" i="3"/>
  <c r="Z127" i="2"/>
  <c r="V43" i="4"/>
  <c r="AB128" i="4"/>
  <c r="AC128" i="4"/>
  <c r="AB130" i="4"/>
  <c r="AC130" i="4"/>
  <c r="T132" i="3"/>
  <c r="H16" i="4"/>
  <c r="E62" i="3"/>
  <c r="V73" i="3"/>
  <c r="AC102" i="1"/>
  <c r="AB102" i="1"/>
  <c r="AB99" i="3"/>
  <c r="AC99" i="3"/>
  <c r="AB128" i="3"/>
  <c r="AC128" i="3"/>
  <c r="Z128" i="2"/>
  <c r="V13" i="4"/>
  <c r="U16" i="4"/>
  <c r="S32" i="4"/>
  <c r="AB127" i="4"/>
  <c r="AC127" i="4"/>
  <c r="AC100" i="4"/>
  <c r="AB100" i="4"/>
  <c r="AB102" i="4"/>
  <c r="AC102" i="4"/>
  <c r="M43" i="3"/>
  <c r="M13" i="3"/>
  <c r="Y105" i="3"/>
  <c r="Z105" i="3" s="1"/>
  <c r="S62" i="3"/>
  <c r="V16" i="3"/>
  <c r="U42" i="3"/>
  <c r="U12" i="3"/>
  <c r="Z73" i="3"/>
  <c r="Y104" i="3"/>
  <c r="Z104" i="3" s="1"/>
  <c r="Z13" i="3"/>
  <c r="T131" i="3"/>
  <c r="P165" i="3" s="1"/>
  <c r="M73" i="3"/>
  <c r="Y133" i="3"/>
  <c r="Z133" i="3" s="1"/>
  <c r="Y132" i="3"/>
  <c r="Z132" i="3" s="1"/>
  <c r="V73" i="1"/>
  <c r="Z100" i="1"/>
  <c r="Z102" i="1"/>
  <c r="Z99" i="1"/>
  <c r="U134" i="3"/>
  <c r="P166" i="3"/>
  <c r="V136" i="3"/>
  <c r="P167" i="3" s="1"/>
  <c r="U136" i="3"/>
  <c r="V139" i="3"/>
  <c r="P168" i="3" s="1"/>
  <c r="U139" i="3"/>
  <c r="T130" i="3"/>
  <c r="U139" i="4"/>
  <c r="V139" i="4" s="1"/>
  <c r="P168" i="4" s="1"/>
  <c r="Z73" i="4"/>
  <c r="Y105" i="4"/>
  <c r="Z105" i="4" s="1"/>
  <c r="Y104" i="4"/>
  <c r="Z104" i="4" s="1"/>
  <c r="R10" i="1"/>
  <c r="V43" i="1"/>
  <c r="U72" i="1"/>
  <c r="S62" i="1"/>
  <c r="Y103" i="1"/>
  <c r="Z103" i="1" s="1"/>
  <c r="U42" i="1"/>
  <c r="V76" i="1"/>
  <c r="V10" i="1"/>
  <c r="Y104" i="1"/>
  <c r="Y105" i="1"/>
  <c r="T145" i="3"/>
  <c r="P169" i="3" s="1"/>
  <c r="E32" i="3"/>
  <c r="Z127" i="4"/>
  <c r="M13" i="4"/>
  <c r="Z128" i="4"/>
  <c r="Z130" i="4"/>
  <c r="V76" i="4"/>
  <c r="T132" i="4"/>
  <c r="P169" i="4"/>
  <c r="Z43" i="4"/>
  <c r="V46" i="4"/>
  <c r="V62" i="4" s="1"/>
  <c r="M73" i="4"/>
  <c r="Z13" i="4"/>
  <c r="S62" i="4"/>
  <c r="P164" i="4"/>
  <c r="U134" i="4"/>
  <c r="U42" i="4"/>
  <c r="U62" i="4" s="1"/>
  <c r="U12" i="4"/>
  <c r="U32" i="4" s="1"/>
  <c r="T131" i="4"/>
  <c r="V136" i="4"/>
  <c r="P167" i="4" s="1"/>
  <c r="Z129" i="4"/>
  <c r="U72" i="4"/>
  <c r="V16" i="4"/>
  <c r="U147" i="4"/>
  <c r="T147" i="4"/>
  <c r="V147" i="4"/>
  <c r="S149" i="4"/>
  <c r="T149" i="4" s="1"/>
  <c r="U148" i="4"/>
  <c r="T148" i="4"/>
  <c r="U76" i="4"/>
  <c r="U72" i="3"/>
  <c r="Z43" i="3"/>
  <c r="V46" i="3"/>
  <c r="V62" i="3" s="1"/>
  <c r="T137" i="3"/>
  <c r="T128" i="3"/>
  <c r="T139" i="3"/>
  <c r="T148" i="3"/>
  <c r="T127" i="3"/>
  <c r="U76" i="3"/>
  <c r="U16" i="3"/>
  <c r="U32" i="3" s="1"/>
  <c r="U46" i="3"/>
  <c r="U62" i="3" s="1"/>
  <c r="U76" i="1"/>
  <c r="V46" i="1"/>
  <c r="U46" i="1"/>
  <c r="AD103" i="1" l="1"/>
  <c r="P170" i="4"/>
  <c r="AD127" i="4"/>
  <c r="P172" i="4"/>
  <c r="T164" i="4"/>
  <c r="AB103" i="4"/>
  <c r="AC103" i="4"/>
  <c r="V32" i="4"/>
  <c r="P173" i="2"/>
  <c r="T165" i="2"/>
  <c r="P174" i="2"/>
  <c r="T166" i="2"/>
  <c r="AB103" i="3"/>
  <c r="AC103" i="3"/>
  <c r="Z131" i="2"/>
  <c r="P172" i="2"/>
  <c r="T164" i="2"/>
  <c r="AC131" i="3"/>
  <c r="AB131" i="3"/>
  <c r="AC103" i="1"/>
  <c r="AB103" i="1"/>
  <c r="P175" i="2"/>
  <c r="T167" i="2"/>
  <c r="AD129" i="4"/>
  <c r="T166" i="4"/>
  <c r="P174" i="4"/>
  <c r="AD130" i="4"/>
  <c r="P175" i="4"/>
  <c r="T167" i="4"/>
  <c r="AC131" i="4"/>
  <c r="AB131" i="4"/>
  <c r="AD128" i="4"/>
  <c r="P173" i="4"/>
  <c r="T165" i="4"/>
  <c r="V62" i="1"/>
  <c r="P164" i="3"/>
  <c r="Z105" i="1"/>
  <c r="Z104" i="1"/>
  <c r="U62" i="1"/>
  <c r="Z131" i="4"/>
  <c r="V134" i="4"/>
  <c r="P166" i="4" s="1"/>
  <c r="U136" i="4"/>
  <c r="V131" i="4"/>
  <c r="T136" i="3"/>
  <c r="S149" i="3"/>
  <c r="P176" i="2" l="1"/>
  <c r="Z149" i="2"/>
  <c r="X118" i="2"/>
  <c r="T168" i="2"/>
  <c r="Z149" i="4"/>
  <c r="P176" i="4"/>
  <c r="T168" i="4"/>
  <c r="AD131" i="4"/>
  <c r="P171" i="4"/>
  <c r="P165" i="4"/>
  <c r="U149" i="3"/>
  <c r="P171" i="3"/>
  <c r="T147" i="3"/>
  <c r="R149" i="1" l="1"/>
  <c r="S130" i="1" l="1"/>
  <c r="T130" i="1" s="1"/>
  <c r="Z130" i="1"/>
  <c r="T167" i="1" s="1"/>
  <c r="V131" i="1"/>
  <c r="P165" i="1" s="1"/>
  <c r="Z129" i="1"/>
  <c r="T166" i="1" s="1"/>
  <c r="Y132" i="1"/>
  <c r="Z132" i="1" s="1"/>
  <c r="Y133" i="1"/>
  <c r="Z133" i="1" s="1"/>
  <c r="V134" i="1"/>
  <c r="P166" i="1" s="1"/>
  <c r="Z127" i="1"/>
  <c r="P172" i="1" s="1"/>
  <c r="Z128" i="1"/>
  <c r="Z131" i="1" s="1"/>
  <c r="V145" i="1"/>
  <c r="P169" i="1" s="1"/>
  <c r="P164" i="1"/>
  <c r="T136" i="1"/>
  <c r="S136" i="1"/>
  <c r="S134" i="1"/>
  <c r="T134" i="1" s="1"/>
  <c r="V139" i="1"/>
  <c r="P168" i="1" s="1"/>
  <c r="V136" i="1"/>
  <c r="P167" i="1" s="1"/>
  <c r="Y127" i="1"/>
  <c r="S144" i="1"/>
  <c r="T144" i="1" s="1"/>
  <c r="S135" i="1"/>
  <c r="T135" i="1" s="1"/>
  <c r="S138" i="1"/>
  <c r="T138" i="1" s="1"/>
  <c r="S139" i="1"/>
  <c r="T139" i="1" s="1"/>
  <c r="S127" i="1"/>
  <c r="T127" i="1" s="1"/>
  <c r="S148" i="1"/>
  <c r="T148" i="1" s="1"/>
  <c r="S137" i="1"/>
  <c r="T137" i="1" s="1"/>
  <c r="S128" i="1"/>
  <c r="T128" i="1" s="1"/>
  <c r="S147" i="1"/>
  <c r="T147" i="1" s="1"/>
  <c r="S146" i="1"/>
  <c r="T146" i="1" s="1"/>
  <c r="S140" i="1"/>
  <c r="T140" i="1" s="1"/>
  <c r="S133" i="1"/>
  <c r="T133" i="1" s="1"/>
  <c r="S142" i="1"/>
  <c r="T142" i="1" s="1"/>
  <c r="S143" i="1"/>
  <c r="T143" i="1" s="1"/>
  <c r="S129" i="1"/>
  <c r="T129" i="1" s="1"/>
  <c r="T131" i="1"/>
  <c r="U127" i="1"/>
  <c r="U145" i="1"/>
  <c r="U139" i="1"/>
  <c r="AB128" i="1"/>
  <c r="AC128" i="1"/>
  <c r="AD128" i="1"/>
  <c r="AB131" i="1"/>
  <c r="AC131" i="1"/>
  <c r="AD131" i="1"/>
  <c r="AB129" i="1"/>
  <c r="AC129" i="1"/>
  <c r="AD129" i="1"/>
  <c r="Y128" i="1"/>
  <c r="AB127" i="1"/>
  <c r="AC127" i="1"/>
  <c r="AD127" i="1"/>
  <c r="D153" i="1"/>
  <c r="I152" i="1" s="1"/>
  <c r="W149" i="1" s="1"/>
  <c r="Y129" i="1"/>
  <c r="T132" i="1"/>
  <c r="AB130" i="1"/>
  <c r="AC130" i="1"/>
  <c r="AD130" i="1"/>
  <c r="Y130" i="1"/>
  <c r="S141" i="1"/>
  <c r="T141" i="1" s="1"/>
  <c r="T145" i="1"/>
  <c r="P174" i="1" l="1"/>
  <c r="U136" i="1"/>
  <c r="T165" i="1"/>
  <c r="U147" i="1"/>
  <c r="S149" i="1"/>
  <c r="T149" i="1" s="1"/>
  <c r="U134" i="1"/>
  <c r="Y131" i="1"/>
  <c r="V147" i="1"/>
  <c r="P170" i="1" s="1"/>
  <c r="U130" i="1"/>
  <c r="P176" i="1"/>
  <c r="T168" i="1"/>
  <c r="Z149" i="1"/>
  <c r="P173" i="1"/>
  <c r="X149" i="1"/>
  <c r="U148" i="1"/>
  <c r="P175" i="1"/>
  <c r="T164" i="1"/>
  <c r="V149" i="1"/>
  <c r="P171" i="1" s="1"/>
</calcChain>
</file>

<file path=xl/sharedStrings.xml><?xml version="1.0" encoding="utf-8"?>
<sst xmlns="http://schemas.openxmlformats.org/spreadsheetml/2006/main" count="1799" uniqueCount="120">
  <si>
    <t>Partipant 2</t>
  </si>
  <si>
    <t>Group I</t>
  </si>
  <si>
    <t>Experimental Archaeology Study - Fall 2019/Winter 2020</t>
  </si>
  <si>
    <t>Inventory of skeletal elements pre-burial</t>
  </si>
  <si>
    <t># Skeletal remains</t>
  </si>
  <si>
    <t># Recovered</t>
  </si>
  <si>
    <t>Cultural Material</t>
  </si>
  <si>
    <t># Planted</t>
  </si>
  <si>
    <t>Skull</t>
  </si>
  <si>
    <t>Cranium</t>
  </si>
  <si>
    <t>Glass</t>
  </si>
  <si>
    <t>Mandible</t>
  </si>
  <si>
    <t>Stone (large)</t>
  </si>
  <si>
    <t>Teeth</t>
  </si>
  <si>
    <t>Stone (small)</t>
  </si>
  <si>
    <t>Spinal Column</t>
  </si>
  <si>
    <t>Vert Bodies</t>
  </si>
  <si>
    <t>Historic Ceramic</t>
  </si>
  <si>
    <t>Complete arches</t>
  </si>
  <si>
    <t>Total</t>
  </si>
  <si>
    <t>Incomplete arches</t>
  </si>
  <si>
    <t>Tail Vertebrea</t>
  </si>
  <si>
    <t>Ribs</t>
  </si>
  <si>
    <t>Left Ribs</t>
  </si>
  <si>
    <t>Right Ribs</t>
  </si>
  <si>
    <t>Pelvis</t>
  </si>
  <si>
    <t>Illium</t>
  </si>
  <si>
    <t>Ischium</t>
  </si>
  <si>
    <t>Pubis</t>
  </si>
  <si>
    <t>Long Bones</t>
  </si>
  <si>
    <t>Humerus</t>
  </si>
  <si>
    <t>Ulna</t>
  </si>
  <si>
    <t>Radius</t>
  </si>
  <si>
    <t>Femur</t>
  </si>
  <si>
    <t>Tibia</t>
  </si>
  <si>
    <t>Fibula</t>
  </si>
  <si>
    <t>Wrist Hoof</t>
  </si>
  <si>
    <t>Carpal/Tarsals:</t>
  </si>
  <si>
    <t>Phalanges</t>
  </si>
  <si>
    <t>Other</t>
  </si>
  <si>
    <t>Scapula:</t>
  </si>
  <si>
    <t>Ossification nodes</t>
  </si>
  <si>
    <t>TOTAL</t>
  </si>
  <si>
    <t>Total Percent Recovered</t>
  </si>
  <si>
    <t>GROUP I: RESULTS</t>
  </si>
  <si>
    <t>Partipant 4</t>
  </si>
  <si>
    <t>Participant 6</t>
  </si>
  <si>
    <t>Five+ years in HRM, with  osteo</t>
  </si>
  <si>
    <t>Ceramic</t>
  </si>
  <si>
    <t>Participant 7</t>
  </si>
  <si>
    <t>Participant 8</t>
  </si>
  <si>
    <t>Participant 10</t>
  </si>
  <si>
    <t>Cultural Material: Averaged for Group</t>
  </si>
  <si>
    <t>EXPERIMENTAL UNITS</t>
  </si>
  <si>
    <t>CONTROL UNITS</t>
  </si>
  <si>
    <t>Group I: Average Recovery Metrics Control</t>
  </si>
  <si>
    <t>Group I: Average Recovery Metrics Experiment</t>
  </si>
  <si>
    <t>Total percent recovered</t>
  </si>
  <si>
    <t>GROUP II: RESULTS</t>
  </si>
  <si>
    <t>Group II</t>
  </si>
  <si>
    <t>Partipant 9</t>
  </si>
  <si>
    <t>Participant 13</t>
  </si>
  <si>
    <t>Partipant 16</t>
  </si>
  <si>
    <t>Participant 22</t>
  </si>
  <si>
    <t>Partipant 21</t>
  </si>
  <si>
    <t>Partipant 20</t>
  </si>
  <si>
    <t>Participant 15</t>
  </si>
  <si>
    <t>Participant 25</t>
  </si>
  <si>
    <t>GROUP III: RESULTS</t>
  </si>
  <si>
    <t>-</t>
  </si>
  <si>
    <t>Partipant 1</t>
  </si>
  <si>
    <t>Group III</t>
  </si>
  <si>
    <t>Partipant 3</t>
  </si>
  <si>
    <t>Partipant 5</t>
  </si>
  <si>
    <t>Partipant 12</t>
  </si>
  <si>
    <t>GROUP IV: RESULTS</t>
  </si>
  <si>
    <t>Partipant 17</t>
  </si>
  <si>
    <t>Group IV</t>
  </si>
  <si>
    <t>Group IV: Average Recovery Metrics Control</t>
  </si>
  <si>
    <t>Partipant 11</t>
  </si>
  <si>
    <t>Participant 18</t>
  </si>
  <si>
    <t>Participant 26</t>
  </si>
  <si>
    <t>Group IV: Average Recovery Metrics Experiment</t>
  </si>
  <si>
    <t>Group III: Average Recovery Metrics Experiment</t>
  </si>
  <si>
    <t>Group III: Average Recovery Metrics Control</t>
  </si>
  <si>
    <t>Group II: Average Recovery Metrics Experiment</t>
  </si>
  <si>
    <t>Group II: Average Recovery Metrics Control</t>
  </si>
  <si>
    <t>Low</t>
  </si>
  <si>
    <t>High</t>
  </si>
  <si>
    <r>
      <rPr>
        <b/>
        <sz val="12"/>
        <color rgb="FF000000"/>
        <rFont val="Calibri"/>
        <family val="2"/>
        <scheme val="minor"/>
      </rPr>
      <t>MIN</t>
    </r>
    <r>
      <rPr>
        <sz val="12"/>
        <color rgb="FF000000"/>
        <rFont val="Calibri"/>
        <family val="2"/>
        <scheme val="minor"/>
      </rPr>
      <t xml:space="preserve"> percent recovered </t>
    </r>
  </si>
  <si>
    <r>
      <rPr>
        <b/>
        <sz val="12"/>
        <color rgb="FF000000"/>
        <rFont val="Calibri"/>
        <family val="2"/>
        <scheme val="minor"/>
      </rPr>
      <t>MAX</t>
    </r>
    <r>
      <rPr>
        <sz val="12"/>
        <color rgb="FF000000"/>
        <rFont val="Calibri"/>
        <family val="2"/>
        <scheme val="minor"/>
      </rPr>
      <t xml:space="preserve"> percent recovered </t>
    </r>
  </si>
  <si>
    <r>
      <rPr>
        <b/>
        <sz val="14"/>
        <color rgb="FF000000"/>
        <rFont val="Calibri"/>
        <family val="2"/>
        <scheme val="minor"/>
      </rPr>
      <t>TOTAL</t>
    </r>
    <r>
      <rPr>
        <sz val="14"/>
        <color rgb="FF000000"/>
        <rFont val="Calibri"/>
        <family val="2"/>
        <scheme val="minor"/>
      </rPr>
      <t xml:space="preserve"> percent recovered</t>
    </r>
  </si>
  <si>
    <t xml:space="preserve">More than 5 years of HRM with Human Osteo </t>
  </si>
  <si>
    <t xml:space="preserve">5 years or less of HRM with Human Osteo </t>
  </si>
  <si>
    <r>
      <t xml:space="preserve">More than 5 years of HRM </t>
    </r>
    <r>
      <rPr>
        <b/>
        <u/>
        <sz val="12"/>
        <color rgb="FFFFFFFF"/>
        <rFont val="Calibri (Body)"/>
      </rPr>
      <t>NO</t>
    </r>
    <r>
      <rPr>
        <sz val="12"/>
        <color rgb="FFFFFFFF"/>
        <rFont val="Calibri"/>
        <family val="2"/>
        <scheme val="minor"/>
      </rPr>
      <t xml:space="preserve"> Human Osteo </t>
    </r>
  </si>
  <si>
    <r>
      <t xml:space="preserve">5 years or less of HRM with </t>
    </r>
    <r>
      <rPr>
        <b/>
        <u/>
        <sz val="12"/>
        <color rgb="FFFFFFFF"/>
        <rFont val="Calibri (Body)"/>
      </rPr>
      <t xml:space="preserve">NO </t>
    </r>
    <r>
      <rPr>
        <sz val="12"/>
        <color rgb="FFFFFFFF"/>
        <rFont val="Calibri"/>
        <family val="2"/>
        <scheme val="minor"/>
      </rPr>
      <t xml:space="preserve">Human Osteo </t>
    </r>
  </si>
  <si>
    <r>
      <rPr>
        <b/>
        <sz val="14"/>
        <color rgb="FF000000"/>
        <rFont val="Calibri"/>
        <family val="2"/>
        <scheme val="minor"/>
      </rPr>
      <t>AAVERAGE</t>
    </r>
    <r>
      <rPr>
        <sz val="14"/>
        <color rgb="FF000000"/>
        <rFont val="Calibri"/>
        <family val="2"/>
        <scheme val="minor"/>
      </rPr>
      <t xml:space="preserve"> percent of skeletal elements recovered</t>
    </r>
  </si>
  <si>
    <t>Total Planted</t>
  </si>
  <si>
    <t>Total Recovered</t>
  </si>
  <si>
    <t>Lithic (large)</t>
  </si>
  <si>
    <t>Lithic (small)</t>
  </si>
  <si>
    <t>Spine</t>
  </si>
  <si>
    <t>Wrist-Hoof</t>
  </si>
  <si>
    <t>Scapula</t>
  </si>
  <si>
    <t xml:space="preserve">Total </t>
  </si>
  <si>
    <t>Standard Deviation for material culture</t>
  </si>
  <si>
    <t>Skeletal Total</t>
  </si>
  <si>
    <t>Artifacts Total</t>
  </si>
  <si>
    <t xml:space="preserve">Partipant 28 </t>
  </si>
  <si>
    <t>Revised Total:</t>
  </si>
  <si>
    <t>Adjusted # recovered</t>
  </si>
  <si>
    <t>Adjusted % recovered</t>
  </si>
  <si>
    <t>Average Total percent recovered</t>
  </si>
  <si>
    <t>Max</t>
  </si>
  <si>
    <t>Min</t>
  </si>
  <si>
    <t>Standard Deviation</t>
  </si>
  <si>
    <t>Average Recovery Rate of Material Culture</t>
  </si>
  <si>
    <t>Partipant 23</t>
  </si>
  <si>
    <t>Partipant 24</t>
  </si>
  <si>
    <t>Partipant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</si>
</sst>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0"/>
      <name val="Calibri (Body)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FFFF"/>
      <name val="Calibri"/>
      <family val="2"/>
      <scheme val="minor"/>
    </font>
    <font>
      <sz val="14"/>
      <color rgb="FFFFFFFF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u/>
      <sz val="12"/>
      <color rgb="FFFFFFFF"/>
      <name val="Calibri (Body)"/>
    </font>
    <font>
      <sz val="12"/>
      <color theme="0"/>
      <name val="Calibri (Body)"/>
    </font>
    <font>
      <sz val="24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0D0D0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22" borderId="0" applyNumberFormat="0" applyBorder="0" applyAlignment="0" applyProtection="0"/>
  </cellStyleXfs>
  <cellXfs count="230">
    <xf numFmtId="0" fontId="0" fillId="0" borderId="0" xfId="0"/>
    <xf numFmtId="0" fontId="4" fillId="2" borderId="0" xfId="0" applyFont="1" applyFill="1"/>
    <xf numFmtId="0" fontId="0" fillId="3" borderId="0" xfId="0" applyFill="1"/>
    <xf numFmtId="0" fontId="0" fillId="4" borderId="0" xfId="0" applyFill="1"/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0" fillId="6" borderId="0" xfId="0" applyFill="1"/>
    <xf numFmtId="0" fontId="0" fillId="7" borderId="0" xfId="0" applyFill="1"/>
    <xf numFmtId="9" fontId="0" fillId="0" borderId="0" xfId="1" applyFont="1"/>
    <xf numFmtId="0" fontId="3" fillId="6" borderId="0" xfId="0" applyFont="1" applyFill="1" applyAlignment="1">
      <alignment horizontal="center"/>
    </xf>
    <xf numFmtId="0" fontId="3" fillId="0" borderId="0" xfId="0" applyFont="1"/>
    <xf numFmtId="9" fontId="3" fillId="0" borderId="0" xfId="1" applyFont="1"/>
    <xf numFmtId="9" fontId="8" fillId="0" borderId="0" xfId="1" applyFont="1"/>
    <xf numFmtId="0" fontId="7" fillId="0" borderId="0" xfId="0" applyFont="1"/>
    <xf numFmtId="0" fontId="8" fillId="0" borderId="0" xfId="0" applyFont="1"/>
    <xf numFmtId="0" fontId="0" fillId="6" borderId="0" xfId="0" applyFill="1" applyAlignment="1">
      <alignment horizontal="center"/>
    </xf>
    <xf numFmtId="0" fontId="2" fillId="0" borderId="0" xfId="0" applyFont="1"/>
    <xf numFmtId="9" fontId="0" fillId="0" borderId="0" xfId="1" applyFont="1" applyAlignment="1">
      <alignment horizontal="center"/>
    </xf>
    <xf numFmtId="9" fontId="0" fillId="11" borderId="0" xfId="1" applyFont="1" applyFill="1"/>
    <xf numFmtId="0" fontId="0" fillId="0" borderId="0" xfId="0" applyFill="1"/>
    <xf numFmtId="0" fontId="7" fillId="12" borderId="0" xfId="0" applyFont="1" applyFill="1"/>
    <xf numFmtId="0" fontId="7" fillId="13" borderId="0" xfId="0" applyFont="1" applyFill="1"/>
    <xf numFmtId="0" fontId="9" fillId="14" borderId="0" xfId="0" applyFont="1" applyFill="1"/>
    <xf numFmtId="0" fontId="9" fillId="14" borderId="0" xfId="0" applyFont="1" applyFill="1" applyAlignment="1">
      <alignment horizontal="center"/>
    </xf>
    <xf numFmtId="0" fontId="7" fillId="15" borderId="0" xfId="0" applyFont="1" applyFill="1"/>
    <xf numFmtId="0" fontId="7" fillId="16" borderId="0" xfId="0" applyFont="1" applyFill="1"/>
    <xf numFmtId="9" fontId="7" fillId="0" borderId="0" xfId="0" applyNumberFormat="1" applyFont="1"/>
    <xf numFmtId="9" fontId="7" fillId="0" borderId="0" xfId="0" applyNumberFormat="1" applyFont="1" applyAlignment="1">
      <alignment horizontal="center"/>
    </xf>
    <xf numFmtId="9" fontId="7" fillId="17" borderId="0" xfId="0" applyNumberFormat="1" applyFont="1" applyFill="1"/>
    <xf numFmtId="0" fontId="8" fillId="15" borderId="0" xfId="0" applyFont="1" applyFill="1" applyAlignment="1">
      <alignment horizontal="center"/>
    </xf>
    <xf numFmtId="9" fontId="8" fillId="0" borderId="0" xfId="0" applyNumberFormat="1" applyFont="1"/>
    <xf numFmtId="0" fontId="4" fillId="8" borderId="0" xfId="0" applyFont="1" applyFill="1"/>
    <xf numFmtId="0" fontId="4" fillId="19" borderId="0" xfId="0" applyFont="1" applyFill="1"/>
    <xf numFmtId="0" fontId="4" fillId="8" borderId="5" xfId="0" applyFont="1" applyFill="1" applyBorder="1"/>
    <xf numFmtId="0" fontId="4" fillId="19" borderId="6" xfId="0" applyFont="1" applyFill="1" applyBorder="1"/>
    <xf numFmtId="0" fontId="4" fillId="19" borderId="7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9" fontId="0" fillId="0" borderId="0" xfId="1" applyNumberFormat="1" applyFont="1" applyFill="1" applyAlignment="1">
      <alignment horizontal="center"/>
    </xf>
    <xf numFmtId="0" fontId="0" fillId="0" borderId="6" xfId="0" applyBorder="1"/>
    <xf numFmtId="2" fontId="0" fillId="0" borderId="7" xfId="0" applyNumberFormat="1" applyBorder="1"/>
    <xf numFmtId="0" fontId="4" fillId="0" borderId="0" xfId="0" applyFont="1" applyFill="1"/>
    <xf numFmtId="0" fontId="0" fillId="2" borderId="0" xfId="0" applyFill="1"/>
    <xf numFmtId="9" fontId="7" fillId="0" borderId="0" xfId="0" applyNumberFormat="1" applyFont="1" applyFill="1"/>
    <xf numFmtId="0" fontId="7" fillId="0" borderId="0" xfId="0" applyFont="1" applyFill="1"/>
    <xf numFmtId="9" fontId="8" fillId="0" borderId="0" xfId="0" applyNumberFormat="1" applyFont="1" applyFill="1"/>
    <xf numFmtId="164" fontId="0" fillId="0" borderId="0" xfId="0" applyNumberFormat="1" applyFill="1"/>
    <xf numFmtId="164" fontId="0" fillId="0" borderId="0" xfId="0" applyNumberFormat="1"/>
    <xf numFmtId="0" fontId="7" fillId="0" borderId="0" xfId="0" applyFont="1" applyBorder="1"/>
    <xf numFmtId="164" fontId="0" fillId="0" borderId="0" xfId="0" applyNumberFormat="1" applyFill="1" applyBorder="1"/>
    <xf numFmtId="0" fontId="7" fillId="0" borderId="9" xfId="0" applyFont="1" applyBorder="1"/>
    <xf numFmtId="164" fontId="0" fillId="0" borderId="9" xfId="0" applyNumberFormat="1" applyFill="1" applyBorder="1"/>
    <xf numFmtId="9" fontId="7" fillId="0" borderId="10" xfId="0" applyNumberFormat="1" applyFont="1" applyFill="1" applyBorder="1"/>
    <xf numFmtId="9" fontId="7" fillId="0" borderId="12" xfId="0" applyNumberFormat="1" applyFont="1" applyFill="1" applyBorder="1"/>
    <xf numFmtId="0" fontId="7" fillId="0" borderId="14" xfId="0" applyFont="1" applyBorder="1"/>
    <xf numFmtId="164" fontId="7" fillId="0" borderId="14" xfId="0" applyNumberFormat="1" applyFont="1" applyFill="1" applyBorder="1"/>
    <xf numFmtId="9" fontId="8" fillId="0" borderId="15" xfId="0" applyNumberFormat="1" applyFont="1" applyFill="1" applyBorder="1"/>
    <xf numFmtId="0" fontId="4" fillId="5" borderId="8" xfId="0" applyFont="1" applyFill="1" applyBorder="1"/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164" fontId="0" fillId="0" borderId="0" xfId="0" applyNumberFormat="1" applyBorder="1"/>
    <xf numFmtId="9" fontId="0" fillId="0" borderId="12" xfId="1" applyFont="1" applyBorder="1"/>
    <xf numFmtId="164" fontId="0" fillId="0" borderId="14" xfId="0" applyNumberFormat="1" applyBorder="1"/>
    <xf numFmtId="9" fontId="3" fillId="0" borderId="15" xfId="1" applyFont="1" applyBorder="1"/>
    <xf numFmtId="164" fontId="0" fillId="0" borderId="0" xfId="0" applyNumberFormat="1" applyFill="1" applyAlignment="1">
      <alignment horizontal="center"/>
    </xf>
    <xf numFmtId="0" fontId="4" fillId="0" borderId="0" xfId="0" applyFont="1" applyFill="1" applyAlignment="1">
      <alignment horizontal="center"/>
    </xf>
    <xf numFmtId="9" fontId="0" fillId="0" borderId="0" xfId="1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9" fontId="3" fillId="0" borderId="0" xfId="1" applyFont="1" applyFill="1"/>
    <xf numFmtId="9" fontId="0" fillId="0" borderId="0" xfId="1" applyFont="1" applyFill="1" applyAlignment="1">
      <alignment horizontal="center"/>
    </xf>
    <xf numFmtId="0" fontId="2" fillId="0" borderId="0" xfId="0" applyFont="1" applyFill="1"/>
    <xf numFmtId="0" fontId="8" fillId="0" borderId="0" xfId="0" applyFont="1" applyFill="1"/>
    <xf numFmtId="0" fontId="5" fillId="0" borderId="1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textRotation="90" wrapText="1"/>
    </xf>
    <xf numFmtId="0" fontId="5" fillId="0" borderId="2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textRotation="90" wrapText="1"/>
    </xf>
    <xf numFmtId="0" fontId="4" fillId="0" borderId="0" xfId="0" applyFont="1" applyFill="1" applyAlignment="1">
      <alignment horizontal="center" textRotation="45"/>
    </xf>
    <xf numFmtId="9" fontId="7" fillId="0" borderId="10" xfId="0" applyNumberFormat="1" applyFont="1" applyBorder="1"/>
    <xf numFmtId="9" fontId="7" fillId="0" borderId="12" xfId="0" applyNumberFormat="1" applyFont="1" applyBorder="1"/>
    <xf numFmtId="9" fontId="0" fillId="0" borderId="18" xfId="0" applyNumberFormat="1" applyBorder="1"/>
    <xf numFmtId="9" fontId="0" fillId="0" borderId="17" xfId="0" applyNumberFormat="1" applyBorder="1"/>
    <xf numFmtId="9" fontId="0" fillId="0" borderId="19" xfId="1" applyFont="1" applyBorder="1"/>
    <xf numFmtId="164" fontId="7" fillId="0" borderId="0" xfId="0" applyNumberFormat="1" applyFont="1" applyFill="1" applyBorder="1"/>
    <xf numFmtId="9" fontId="8" fillId="0" borderId="12" xfId="0" applyNumberFormat="1" applyFont="1" applyBorder="1"/>
    <xf numFmtId="0" fontId="8" fillId="6" borderId="11" xfId="0" applyFont="1" applyFill="1" applyBorder="1" applyAlignment="1">
      <alignment horizontal="center"/>
    </xf>
    <xf numFmtId="9" fontId="7" fillId="0" borderId="12" xfId="1" applyFont="1" applyBorder="1"/>
    <xf numFmtId="0" fontId="8" fillId="6" borderId="13" xfId="0" applyFont="1" applyFill="1" applyBorder="1" applyAlignment="1">
      <alignment horizontal="center"/>
    </xf>
    <xf numFmtId="9" fontId="7" fillId="0" borderId="15" xfId="1" applyFont="1" applyBorder="1"/>
    <xf numFmtId="0" fontId="0" fillId="6" borderId="8" xfId="0" applyFill="1" applyBorder="1" applyAlignment="1">
      <alignment horizontal="center"/>
    </xf>
    <xf numFmtId="164" fontId="0" fillId="0" borderId="9" xfId="0" applyNumberFormat="1" applyBorder="1"/>
    <xf numFmtId="9" fontId="0" fillId="0" borderId="10" xfId="1" applyFont="1" applyBorder="1"/>
    <xf numFmtId="0" fontId="0" fillId="0" borderId="0" xfId="0" applyBorder="1"/>
    <xf numFmtId="0" fontId="0" fillId="0" borderId="14" xfId="0" applyBorder="1"/>
    <xf numFmtId="0" fontId="3" fillId="6" borderId="11" xfId="0" applyFont="1" applyFill="1" applyBorder="1" applyAlignment="1">
      <alignment horizontal="center"/>
    </xf>
    <xf numFmtId="9" fontId="3" fillId="0" borderId="12" xfId="1" applyFont="1" applyBorder="1"/>
    <xf numFmtId="0" fontId="7" fillId="0" borderId="0" xfId="0" applyFont="1" applyFill="1" applyBorder="1"/>
    <xf numFmtId="9" fontId="0" fillId="0" borderId="15" xfId="1" applyFont="1" applyBorder="1"/>
    <xf numFmtId="164" fontId="0" fillId="0" borderId="0" xfId="0" applyNumberFormat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1" xfId="0" applyBorder="1"/>
    <xf numFmtId="0" fontId="4" fillId="5" borderId="0" xfId="0" applyFont="1" applyFill="1" applyAlignment="1"/>
    <xf numFmtId="0" fontId="15" fillId="5" borderId="0" xfId="0" applyFont="1" applyFill="1"/>
    <xf numFmtId="9" fontId="0" fillId="0" borderId="0" xfId="1" applyFont="1" applyAlignment="1">
      <alignment horizontal="center"/>
    </xf>
    <xf numFmtId="9" fontId="7" fillId="0" borderId="0" xfId="1" applyFont="1"/>
    <xf numFmtId="9" fontId="0" fillId="0" borderId="0" xfId="0" applyNumberFormat="1"/>
    <xf numFmtId="0" fontId="7" fillId="8" borderId="0" xfId="0" applyFont="1" applyFill="1"/>
    <xf numFmtId="0" fontId="7" fillId="0" borderId="14" xfId="0" applyFont="1" applyFill="1" applyBorder="1"/>
    <xf numFmtId="9" fontId="7" fillId="0" borderId="15" xfId="1" applyFont="1" applyFill="1" applyBorder="1"/>
    <xf numFmtId="9" fontId="0" fillId="0" borderId="0" xfId="0" applyNumberFormat="1" applyBorder="1"/>
    <xf numFmtId="0" fontId="0" fillId="6" borderId="0" xfId="0" applyFill="1" applyBorder="1" applyAlignment="1">
      <alignment horizontal="center"/>
    </xf>
    <xf numFmtId="9" fontId="0" fillId="0" borderId="0" xfId="1" applyFont="1" applyBorder="1"/>
    <xf numFmtId="0" fontId="3" fillId="6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9" fontId="0" fillId="0" borderId="0" xfId="1" applyFont="1" applyFill="1" applyBorder="1"/>
    <xf numFmtId="0" fontId="0" fillId="0" borderId="0" xfId="0" applyFill="1" applyBorder="1" applyAlignment="1">
      <alignment horizontal="center"/>
    </xf>
    <xf numFmtId="9" fontId="7" fillId="0" borderId="0" xfId="1" applyFont="1" applyFill="1" applyBorder="1"/>
    <xf numFmtId="9" fontId="0" fillId="0" borderId="0" xfId="1" applyFont="1" applyAlignment="1">
      <alignment horizontal="center"/>
    </xf>
    <xf numFmtId="9" fontId="0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9" fontId="7" fillId="0" borderId="0" xfId="0" applyNumberFormat="1" applyFont="1" applyAlignment="1">
      <alignment horizontal="center"/>
    </xf>
    <xf numFmtId="0" fontId="9" fillId="1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9" fillId="14" borderId="0" xfId="0" applyFont="1" applyFill="1" applyAlignment="1">
      <alignment horizontal="center"/>
    </xf>
    <xf numFmtId="0" fontId="16" fillId="0" borderId="0" xfId="0" applyFont="1" applyFill="1" applyAlignment="1"/>
    <xf numFmtId="0" fontId="0" fillId="11" borderId="0" xfId="1" applyNumberFormat="1" applyFont="1" applyFill="1"/>
    <xf numFmtId="0" fontId="0" fillId="0" borderId="0" xfId="1" applyNumberFormat="1" applyFont="1"/>
    <xf numFmtId="9" fontId="8" fillId="23" borderId="5" xfId="1" applyFont="1" applyFill="1" applyBorder="1"/>
    <xf numFmtId="9" fontId="4" fillId="22" borderId="6" xfId="2" applyNumberFormat="1" applyBorder="1"/>
    <xf numFmtId="9" fontId="0" fillId="0" borderId="0" xfId="0" applyNumberFormat="1" applyAlignment="1">
      <alignment horizontal="center"/>
    </xf>
    <xf numFmtId="9" fontId="4" fillId="22" borderId="0" xfId="2" applyNumberFormat="1"/>
    <xf numFmtId="9" fontId="0" fillId="0" borderId="0" xfId="1" applyNumberFormat="1" applyFont="1" applyFill="1"/>
    <xf numFmtId="9" fontId="4" fillId="22" borderId="5" xfId="2" applyNumberFormat="1" applyBorder="1"/>
    <xf numFmtId="9" fontId="0" fillId="11" borderId="0" xfId="1" applyFont="1" applyFill="1" applyAlignment="1">
      <alignment horizontal="center"/>
    </xf>
    <xf numFmtId="9" fontId="4" fillId="22" borderId="6" xfId="2" applyNumberFormat="1" applyBorder="1" applyAlignment="1">
      <alignment horizontal="center"/>
    </xf>
    <xf numFmtId="165" fontId="0" fillId="0" borderId="19" xfId="1" applyNumberFormat="1" applyFont="1" applyFill="1" applyBorder="1" applyAlignment="1">
      <alignment horizontal="center"/>
    </xf>
    <xf numFmtId="9" fontId="0" fillId="0" borderId="0" xfId="1" applyFont="1" applyFill="1" applyAlignment="1"/>
    <xf numFmtId="0" fontId="0" fillId="0" borderId="0" xfId="0" applyFill="1" applyAlignment="1"/>
    <xf numFmtId="9" fontId="0" fillId="0" borderId="0" xfId="1" applyNumberFormat="1" applyFont="1" applyFill="1" applyAlignment="1"/>
    <xf numFmtId="0" fontId="0" fillId="0" borderId="0" xfId="0" applyAlignment="1"/>
    <xf numFmtId="9" fontId="0" fillId="20" borderId="0" xfId="1" applyFont="1" applyFill="1"/>
    <xf numFmtId="9" fontId="0" fillId="20" borderId="20" xfId="0" applyNumberFormat="1" applyFill="1" applyBorder="1"/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9" fontId="0" fillId="11" borderId="0" xfId="1" applyFont="1" applyFill="1" applyAlignment="1">
      <alignment horizontal="center" vertical="center"/>
    </xf>
    <xf numFmtId="0" fontId="0" fillId="11" borderId="0" xfId="1" applyNumberFormat="1" applyFont="1" applyFill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9" fontId="4" fillId="22" borderId="0" xfId="2" applyNumberFormat="1" applyAlignment="1">
      <alignment horizontal="center" vertical="center"/>
    </xf>
    <xf numFmtId="0" fontId="4" fillId="0" borderId="0" xfId="2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9" fontId="8" fillId="0" borderId="0" xfId="1" applyFont="1" applyFill="1"/>
    <xf numFmtId="0" fontId="4" fillId="8" borderId="0" xfId="0" applyFont="1" applyFill="1" applyAlignment="1"/>
    <xf numFmtId="0" fontId="4" fillId="0" borderId="1" xfId="0" applyFont="1" applyFill="1" applyBorder="1" applyAlignment="1">
      <alignment textRotation="90" wrapText="1"/>
    </xf>
    <xf numFmtId="0" fontId="4" fillId="0" borderId="2" xfId="0" applyFont="1" applyFill="1" applyBorder="1" applyAlignment="1">
      <alignment textRotation="90" wrapText="1"/>
    </xf>
    <xf numFmtId="9" fontId="0" fillId="0" borderId="0" xfId="0" applyNumberFormat="1" applyFill="1"/>
    <xf numFmtId="9" fontId="0" fillId="21" borderId="0" xfId="1" applyNumberFormat="1" applyFont="1" applyFill="1"/>
    <xf numFmtId="9" fontId="0" fillId="21" borderId="0" xfId="1" applyFont="1" applyFill="1"/>
    <xf numFmtId="0" fontId="9" fillId="14" borderId="0" xfId="0" applyFont="1" applyFill="1" applyAlignment="1">
      <alignment horizontal="center"/>
    </xf>
    <xf numFmtId="9" fontId="0" fillId="0" borderId="0" xfId="1" applyFont="1" applyFill="1" applyAlignment="1">
      <alignment horizontal="center"/>
    </xf>
    <xf numFmtId="0" fontId="9" fillId="14" borderId="0" xfId="0" applyFont="1" applyFill="1" applyAlignment="1">
      <alignment horizontal="center" vertical="center"/>
    </xf>
    <xf numFmtId="0" fontId="4" fillId="24" borderId="0" xfId="0" applyFont="1" applyFill="1"/>
    <xf numFmtId="0" fontId="9" fillId="14" borderId="0" xfId="0" applyFont="1" applyFill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9" fontId="0" fillId="0" borderId="0" xfId="1" applyFont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textRotation="90" wrapText="1"/>
    </xf>
    <xf numFmtId="0" fontId="5" fillId="5" borderId="0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 textRotation="90" wrapText="1"/>
    </xf>
    <xf numFmtId="9" fontId="0" fillId="0" borderId="0" xfId="1" applyNumberFormat="1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textRotation="90" wrapText="1"/>
    </xf>
    <xf numFmtId="0" fontId="4" fillId="5" borderId="2" xfId="0" applyFont="1" applyFill="1" applyBorder="1" applyAlignment="1">
      <alignment horizontal="center" textRotation="90" wrapText="1"/>
    </xf>
    <xf numFmtId="0" fontId="3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 textRotation="45"/>
    </xf>
    <xf numFmtId="0" fontId="7" fillId="0" borderId="0" xfId="0" applyFont="1" applyAlignment="1">
      <alignment horizontal="center"/>
    </xf>
    <xf numFmtId="9" fontId="0" fillId="0" borderId="0" xfId="1" applyFont="1" applyFill="1" applyAlignment="1">
      <alignment horizontal="center"/>
    </xf>
    <xf numFmtId="9" fontId="0" fillId="0" borderId="0" xfId="1" applyFont="1" applyAlignment="1">
      <alignment horizontal="center"/>
    </xf>
    <xf numFmtId="0" fontId="10" fillId="14" borderId="3" xfId="0" applyFont="1" applyFill="1" applyBorder="1" applyAlignment="1">
      <alignment horizontal="center" textRotation="90" wrapText="1"/>
    </xf>
    <xf numFmtId="0" fontId="10" fillId="14" borderId="0" xfId="0" applyFont="1" applyFill="1" applyBorder="1" applyAlignment="1">
      <alignment horizontal="center" textRotation="90" wrapText="1"/>
    </xf>
    <xf numFmtId="0" fontId="10" fillId="14" borderId="4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45"/>
    </xf>
    <xf numFmtId="0" fontId="4" fillId="0" borderId="0" xfId="0" applyFont="1" applyFill="1" applyAlignment="1">
      <alignment horizontal="center" textRotation="45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14" borderId="3" xfId="0" applyFont="1" applyFill="1" applyBorder="1" applyAlignment="1">
      <alignment horizontal="center" textRotation="45"/>
    </xf>
    <xf numFmtId="0" fontId="9" fillId="14" borderId="0" xfId="0" applyFont="1" applyFill="1" applyAlignment="1">
      <alignment horizontal="center" textRotation="45"/>
    </xf>
    <xf numFmtId="0" fontId="8" fillId="18" borderId="0" xfId="0" applyFont="1" applyFill="1" applyAlignment="1">
      <alignment horizontal="center"/>
    </xf>
    <xf numFmtId="0" fontId="0" fillId="0" borderId="0" xfId="1" applyNumberFormat="1" applyFont="1" applyAlignment="1">
      <alignment horizontal="center" vertical="center"/>
    </xf>
    <xf numFmtId="9" fontId="0" fillId="0" borderId="0" xfId="1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14" borderId="0" xfId="0" applyFont="1" applyFill="1" applyAlignment="1">
      <alignment horizontal="center" textRotation="90" wrapText="1"/>
    </xf>
    <xf numFmtId="0" fontId="9" fillId="14" borderId="3" xfId="0" applyFont="1" applyFill="1" applyBorder="1" applyAlignment="1">
      <alignment horizontal="center" textRotation="90" wrapText="1"/>
    </xf>
    <xf numFmtId="0" fontId="9" fillId="14" borderId="4" xfId="0" applyFont="1" applyFill="1" applyBorder="1" applyAlignment="1">
      <alignment horizontal="center" textRotation="90" wrapText="1"/>
    </xf>
    <xf numFmtId="9" fontId="7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left" vertical="top"/>
    </xf>
    <xf numFmtId="0" fontId="12" fillId="0" borderId="16" xfId="0" applyFont="1" applyFill="1" applyBorder="1" applyAlignment="1">
      <alignment horizontal="right" vertical="top" textRotation="180" wrapText="1" shrinkToFit="1"/>
    </xf>
    <xf numFmtId="0" fontId="12" fillId="0" borderId="0" xfId="0" applyFont="1" applyFill="1" applyAlignment="1">
      <alignment horizontal="right" vertical="top" textRotation="180" wrapText="1" shrinkToFit="1"/>
    </xf>
    <xf numFmtId="0" fontId="11" fillId="10" borderId="0" xfId="0" applyFont="1" applyFill="1" applyAlignment="1">
      <alignment horizontal="center" vertical="center"/>
    </xf>
    <xf numFmtId="0" fontId="7" fillId="20" borderId="0" xfId="0" applyFont="1" applyFill="1" applyAlignment="1">
      <alignment horizontal="right" vertical="top" textRotation="180"/>
    </xf>
    <xf numFmtId="0" fontId="12" fillId="20" borderId="16" xfId="0" applyFont="1" applyFill="1" applyBorder="1" applyAlignment="1">
      <alignment horizontal="right" vertical="top" textRotation="180" shrinkToFit="1"/>
    </xf>
    <xf numFmtId="0" fontId="12" fillId="20" borderId="0" xfId="0" applyFont="1" applyFill="1" applyAlignment="1">
      <alignment horizontal="right" vertical="top" textRotation="180" shrinkToFit="1"/>
    </xf>
    <xf numFmtId="0" fontId="4" fillId="2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textRotation="45"/>
    </xf>
    <xf numFmtId="0" fontId="0" fillId="0" borderId="0" xfId="1" applyNumberFormat="1" applyFont="1" applyAlignment="1">
      <alignment horizontal="center"/>
    </xf>
    <xf numFmtId="0" fontId="7" fillId="20" borderId="0" xfId="0" applyFont="1" applyFill="1" applyAlignment="1">
      <alignment horizontal="right" vertical="top" textRotation="180" wrapText="1"/>
    </xf>
    <xf numFmtId="0" fontId="4" fillId="8" borderId="2" xfId="0" applyFont="1" applyFill="1" applyBorder="1" applyAlignment="1">
      <alignment horizontal="center"/>
    </xf>
    <xf numFmtId="0" fontId="9" fillId="13" borderId="0" xfId="0" applyFont="1" applyFill="1" applyAlignment="1">
      <alignment horizontal="left" vertical="top"/>
    </xf>
    <xf numFmtId="9" fontId="4" fillId="22" borderId="0" xfId="2" applyNumberFormat="1" applyAlignment="1">
      <alignment horizontal="center"/>
    </xf>
    <xf numFmtId="0" fontId="12" fillId="20" borderId="16" xfId="0" applyFont="1" applyFill="1" applyBorder="1" applyAlignment="1">
      <alignment horizontal="right" vertical="top" textRotation="180" wrapText="1" shrinkToFit="1"/>
    </xf>
    <xf numFmtId="0" fontId="12" fillId="20" borderId="0" xfId="0" applyFont="1" applyFill="1" applyAlignment="1">
      <alignment horizontal="right" vertical="top" textRotation="180" wrapText="1" shrinkToFit="1"/>
    </xf>
    <xf numFmtId="9" fontId="0" fillId="0" borderId="12" xfId="1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textRotation="90" wrapText="1"/>
    </xf>
    <xf numFmtId="0" fontId="4" fillId="5" borderId="0" xfId="0" applyFont="1" applyFill="1" applyBorder="1" applyAlignment="1">
      <alignment horizontal="center" textRotation="90" wrapText="1"/>
    </xf>
    <xf numFmtId="0" fontId="4" fillId="0" borderId="0" xfId="0" applyFont="1" applyFill="1" applyAlignment="1">
      <alignment horizontal="center"/>
    </xf>
  </cellXfs>
  <cellStyles count="3">
    <cellStyle name="Accent2" xfId="2" builtinId="3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64F03-AE02-5740-8BC3-27781217D515}">
  <dimension ref="A1:AP180"/>
  <sheetViews>
    <sheetView showGridLines="0" tabSelected="1" zoomScale="86" zoomScaleNormal="113" workbookViewId="0">
      <selection activeCell="AH102" sqref="AH102"/>
    </sheetView>
  </sheetViews>
  <sheetFormatPr baseColWidth="10" defaultRowHeight="16"/>
  <cols>
    <col min="1" max="1" width="12.5" customWidth="1"/>
    <col min="7" max="9" width="10.83203125" style="152"/>
    <col min="10" max="10" width="13.83203125" customWidth="1"/>
    <col min="15" max="15" width="15.6640625" customWidth="1"/>
  </cols>
  <sheetData>
    <row r="1" spans="1:26">
      <c r="A1" s="213" t="s">
        <v>44</v>
      </c>
      <c r="B1" s="213"/>
      <c r="C1" s="213"/>
      <c r="D1" s="213"/>
      <c r="E1" s="213"/>
      <c r="F1" s="210" t="s">
        <v>92</v>
      </c>
      <c r="G1" s="210"/>
      <c r="H1" s="210"/>
      <c r="I1" s="210"/>
      <c r="J1" s="210"/>
    </row>
    <row r="2" spans="1:26">
      <c r="A2" s="213"/>
      <c r="B2" s="213"/>
      <c r="C2" s="213"/>
      <c r="D2" s="213"/>
      <c r="E2" s="213"/>
      <c r="F2" s="210"/>
      <c r="G2" s="210"/>
      <c r="H2" s="210"/>
      <c r="I2" s="210"/>
      <c r="J2" s="210"/>
    </row>
    <row r="3" spans="1:26">
      <c r="A3" s="205" t="s">
        <v>53</v>
      </c>
      <c r="B3" s="205"/>
      <c r="C3" s="205"/>
      <c r="D3" s="205"/>
      <c r="E3" s="205"/>
      <c r="O3" s="163" t="s">
        <v>54</v>
      </c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</row>
    <row r="4" spans="1:26">
      <c r="A4" s="1" t="s">
        <v>51</v>
      </c>
      <c r="B4" s="1"/>
      <c r="C4" s="1" t="s">
        <v>1</v>
      </c>
      <c r="D4" s="1"/>
      <c r="E4" s="1"/>
      <c r="O4" s="172" t="s">
        <v>117</v>
      </c>
      <c r="P4" s="172"/>
      <c r="Q4" s="172" t="s">
        <v>1</v>
      </c>
      <c r="R4" s="172"/>
      <c r="S4" s="172" t="s">
        <v>118</v>
      </c>
      <c r="T4" s="172"/>
      <c r="U4" s="172" t="s">
        <v>1</v>
      </c>
      <c r="V4" s="172"/>
      <c r="W4" s="172" t="s">
        <v>119</v>
      </c>
      <c r="X4" s="172"/>
      <c r="Y4" s="172" t="s">
        <v>1</v>
      </c>
      <c r="Z4" s="172"/>
    </row>
    <row r="5" spans="1:26">
      <c r="F5" s="13"/>
      <c r="G5" s="153"/>
      <c r="H5" s="153"/>
      <c r="I5" s="153"/>
      <c r="J5" s="13"/>
      <c r="K5" s="13"/>
      <c r="O5" s="5" t="s">
        <v>6</v>
      </c>
      <c r="P5" s="5" t="s">
        <v>7</v>
      </c>
      <c r="Q5" s="5" t="s">
        <v>5</v>
      </c>
      <c r="S5" s="5" t="s">
        <v>6</v>
      </c>
      <c r="T5" s="5" t="s">
        <v>7</v>
      </c>
      <c r="U5" s="5" t="s">
        <v>5</v>
      </c>
      <c r="W5" s="169" t="s">
        <v>6</v>
      </c>
      <c r="X5" s="169" t="s">
        <v>7</v>
      </c>
      <c r="Y5" s="169" t="s">
        <v>5</v>
      </c>
      <c r="Z5" s="13"/>
    </row>
    <row r="6" spans="1:26">
      <c r="A6" s="2" t="s">
        <v>2</v>
      </c>
      <c r="B6" s="2"/>
      <c r="C6" s="2"/>
      <c r="D6" s="2"/>
      <c r="E6" s="2"/>
      <c r="O6" s="6" t="s">
        <v>10</v>
      </c>
      <c r="P6">
        <v>10</v>
      </c>
      <c r="Q6">
        <v>9</v>
      </c>
      <c r="R6" s="8">
        <f>Q6/P6</f>
        <v>0.9</v>
      </c>
      <c r="S6" s="6" t="s">
        <v>10</v>
      </c>
      <c r="T6">
        <v>10</v>
      </c>
      <c r="U6">
        <v>7</v>
      </c>
      <c r="V6" s="8">
        <f>U6/T6</f>
        <v>0.7</v>
      </c>
      <c r="W6" s="24" t="s">
        <v>10</v>
      </c>
      <c r="X6" s="13">
        <v>10</v>
      </c>
      <c r="Y6" s="19">
        <v>10</v>
      </c>
      <c r="Z6" s="26">
        <v>1</v>
      </c>
    </row>
    <row r="7" spans="1:26">
      <c r="A7" s="3" t="s">
        <v>3</v>
      </c>
      <c r="B7" s="3"/>
      <c r="C7" s="3"/>
      <c r="D7" s="3"/>
      <c r="O7" s="6" t="s">
        <v>12</v>
      </c>
      <c r="P7">
        <v>20</v>
      </c>
      <c r="Q7">
        <v>20</v>
      </c>
      <c r="R7" s="8">
        <f>Q7/P7</f>
        <v>1</v>
      </c>
      <c r="S7" s="6" t="s">
        <v>12</v>
      </c>
      <c r="T7">
        <v>20</v>
      </c>
      <c r="U7">
        <v>19</v>
      </c>
      <c r="V7" s="8">
        <f>U7/T7</f>
        <v>0.95</v>
      </c>
      <c r="W7" s="24" t="s">
        <v>12</v>
      </c>
      <c r="X7" s="13">
        <v>20</v>
      </c>
      <c r="Y7" s="19">
        <v>20</v>
      </c>
      <c r="Z7" s="26">
        <v>0.9</v>
      </c>
    </row>
    <row r="8" spans="1:26">
      <c r="A8" s="4"/>
      <c r="B8" s="4"/>
      <c r="C8" s="177" t="s">
        <v>4</v>
      </c>
      <c r="D8" s="177"/>
      <c r="E8" s="4" t="s">
        <v>5</v>
      </c>
      <c r="F8" s="4"/>
      <c r="G8" s="154"/>
      <c r="H8" s="154"/>
      <c r="I8" s="154"/>
      <c r="J8" s="5" t="s">
        <v>6</v>
      </c>
      <c r="K8" s="5" t="s">
        <v>7</v>
      </c>
      <c r="L8" s="5" t="s">
        <v>5</v>
      </c>
      <c r="M8" s="154"/>
      <c r="O8" s="6" t="s">
        <v>14</v>
      </c>
      <c r="P8">
        <v>10</v>
      </c>
      <c r="Q8">
        <v>10</v>
      </c>
      <c r="R8" s="8">
        <f>Q8/P8</f>
        <v>1</v>
      </c>
      <c r="S8" s="6" t="s">
        <v>14</v>
      </c>
      <c r="T8">
        <v>10</v>
      </c>
      <c r="U8">
        <v>6</v>
      </c>
      <c r="V8" s="8">
        <f>U8/T8</f>
        <v>0.6</v>
      </c>
      <c r="W8" s="24" t="s">
        <v>14</v>
      </c>
      <c r="X8" s="13">
        <v>10</v>
      </c>
      <c r="Y8" s="19">
        <v>10</v>
      </c>
      <c r="Z8" s="26">
        <v>1</v>
      </c>
    </row>
    <row r="9" spans="1:26" ht="16" customHeight="1">
      <c r="A9" s="178" t="s">
        <v>8</v>
      </c>
      <c r="B9" s="6" t="s">
        <v>9</v>
      </c>
      <c r="C9" s="6"/>
      <c r="D9" s="7">
        <v>6</v>
      </c>
      <c r="E9">
        <v>4</v>
      </c>
      <c r="F9" s="8">
        <f t="shared" ref="F9:F30" si="0">E9/D9</f>
        <v>0.66666666666666663</v>
      </c>
      <c r="G9" s="176">
        <f>SUM(E9:E11)/SUM(D9:D11)</f>
        <v>0.5</v>
      </c>
      <c r="H9" s="176">
        <f>SUM(E9:E11)/SUM(D9:D11)</f>
        <v>0.5</v>
      </c>
      <c r="I9" s="203">
        <f>SUM(E9:E11)</f>
        <v>6</v>
      </c>
      <c r="J9" s="15" t="s">
        <v>10</v>
      </c>
      <c r="K9">
        <v>10</v>
      </c>
      <c r="L9">
        <v>9</v>
      </c>
      <c r="M9" s="8">
        <f>L9/K9</f>
        <v>0.9</v>
      </c>
      <c r="O9" s="6" t="s">
        <v>17</v>
      </c>
      <c r="P9">
        <v>10</v>
      </c>
      <c r="Q9">
        <v>5</v>
      </c>
      <c r="R9" s="8">
        <f>Q9/P9</f>
        <v>0.5</v>
      </c>
      <c r="S9" s="6" t="s">
        <v>17</v>
      </c>
      <c r="T9">
        <v>10</v>
      </c>
      <c r="U9">
        <v>10</v>
      </c>
      <c r="V9" s="8">
        <f>U9/T9</f>
        <v>1</v>
      </c>
      <c r="W9" s="24" t="s">
        <v>17</v>
      </c>
      <c r="X9" s="13">
        <v>10</v>
      </c>
      <c r="Y9" s="19">
        <v>10</v>
      </c>
      <c r="Z9" s="26">
        <v>1</v>
      </c>
    </row>
    <row r="10" spans="1:26">
      <c r="A10" s="179"/>
      <c r="B10" s="6" t="s">
        <v>11</v>
      </c>
      <c r="C10" s="6"/>
      <c r="D10" s="7">
        <v>2</v>
      </c>
      <c r="E10">
        <v>2</v>
      </c>
      <c r="F10" s="8">
        <f t="shared" si="0"/>
        <v>1</v>
      </c>
      <c r="G10" s="176"/>
      <c r="H10" s="176"/>
      <c r="I10" s="203"/>
      <c r="J10" s="15" t="s">
        <v>12</v>
      </c>
      <c r="K10">
        <v>20</v>
      </c>
      <c r="L10">
        <v>20</v>
      </c>
      <c r="M10" s="8">
        <f>L10/K10</f>
        <v>1</v>
      </c>
      <c r="O10" s="9" t="s">
        <v>19</v>
      </c>
      <c r="P10">
        <f>SUM(P6:P9)</f>
        <v>50</v>
      </c>
      <c r="Q10">
        <f>SUM(Q6:Q9)</f>
        <v>44</v>
      </c>
      <c r="R10" s="11">
        <f>Q10/P10</f>
        <v>0.88</v>
      </c>
      <c r="S10" s="9" t="s">
        <v>19</v>
      </c>
      <c r="T10">
        <f>SUM(T6:T9)</f>
        <v>50</v>
      </c>
      <c r="U10">
        <f>SUM(U6:U9)</f>
        <v>42</v>
      </c>
      <c r="V10" s="11">
        <f>U10/T10</f>
        <v>0.84</v>
      </c>
      <c r="W10" s="29" t="s">
        <v>19</v>
      </c>
      <c r="X10" s="13">
        <v>50</v>
      </c>
      <c r="Y10" s="45">
        <f>SUM(Y6:Y9)</f>
        <v>50</v>
      </c>
      <c r="Z10" s="30">
        <f>Y10/X10</f>
        <v>1</v>
      </c>
    </row>
    <row r="11" spans="1:26">
      <c r="A11" s="180"/>
      <c r="B11" s="6" t="s">
        <v>13</v>
      </c>
      <c r="C11" s="6"/>
      <c r="D11" s="7">
        <v>4</v>
      </c>
      <c r="E11">
        <v>0</v>
      </c>
      <c r="F11" s="8">
        <f t="shared" si="0"/>
        <v>0</v>
      </c>
      <c r="G11" s="176"/>
      <c r="H11" s="176"/>
      <c r="I11" s="203"/>
      <c r="J11" s="15" t="s">
        <v>14</v>
      </c>
      <c r="K11">
        <v>10</v>
      </c>
      <c r="L11">
        <v>10</v>
      </c>
      <c r="M11" s="8">
        <f>L11/K11</f>
        <v>1</v>
      </c>
      <c r="O11" s="77"/>
      <c r="P11" s="19"/>
      <c r="Q11" s="19"/>
      <c r="R11" s="19"/>
      <c r="S11" s="19"/>
      <c r="T11" s="68"/>
      <c r="U11" s="170"/>
      <c r="V11" s="170"/>
    </row>
    <row r="12" spans="1:26" ht="16" customHeight="1">
      <c r="A12" s="178" t="s">
        <v>15</v>
      </c>
      <c r="B12" s="6" t="s">
        <v>16</v>
      </c>
      <c r="C12" s="6"/>
      <c r="D12" s="7">
        <v>30</v>
      </c>
      <c r="E12">
        <v>0</v>
      </c>
      <c r="F12" s="8">
        <f t="shared" si="0"/>
        <v>0</v>
      </c>
      <c r="G12" s="181">
        <f>SUM(E12:E15)/SUM(D12:D15)</f>
        <v>6.6666666666666666E-2</v>
      </c>
      <c r="H12" s="155"/>
      <c r="I12" s="156"/>
      <c r="J12" s="15" t="s">
        <v>48</v>
      </c>
      <c r="K12">
        <v>10</v>
      </c>
      <c r="L12">
        <v>10</v>
      </c>
      <c r="M12" s="8">
        <f>L12/K12</f>
        <v>1</v>
      </c>
      <c r="S12" s="42"/>
      <c r="T12" s="68"/>
      <c r="U12" s="204"/>
      <c r="V12" s="68"/>
    </row>
    <row r="13" spans="1:26">
      <c r="A13" s="179"/>
      <c r="B13" s="6" t="s">
        <v>18</v>
      </c>
      <c r="C13" s="6"/>
      <c r="D13" s="7">
        <v>4</v>
      </c>
      <c r="E13">
        <v>4</v>
      </c>
      <c r="F13" s="8">
        <f t="shared" si="0"/>
        <v>1</v>
      </c>
      <c r="G13" s="181"/>
      <c r="H13" s="176">
        <f>SUM(E13:E14)/SUM(D13:D14)</f>
        <v>0.10714285714285714</v>
      </c>
      <c r="I13" s="203">
        <f>SUM(E13:E14)</f>
        <v>6</v>
      </c>
      <c r="J13" s="9" t="s">
        <v>19</v>
      </c>
      <c r="K13">
        <f>SUM(K9:K12)</f>
        <v>50</v>
      </c>
      <c r="L13">
        <f>SUM(L9:L12)</f>
        <v>49</v>
      </c>
      <c r="M13" s="11">
        <f>L13/K13</f>
        <v>0.98</v>
      </c>
      <c r="S13" s="19"/>
      <c r="T13" s="68"/>
      <c r="U13" s="204"/>
      <c r="V13" s="191"/>
    </row>
    <row r="14" spans="1:26">
      <c r="A14" s="179"/>
      <c r="B14" s="6" t="s">
        <v>20</v>
      </c>
      <c r="C14" s="6"/>
      <c r="D14" s="7">
        <v>52</v>
      </c>
      <c r="E14">
        <v>2</v>
      </c>
      <c r="F14" s="8">
        <f t="shared" si="0"/>
        <v>3.8461538461538464E-2</v>
      </c>
      <c r="G14" s="181"/>
      <c r="H14" s="176"/>
      <c r="I14" s="203"/>
      <c r="S14" s="19"/>
      <c r="T14" s="68"/>
      <c r="U14" s="204"/>
      <c r="V14" s="191"/>
    </row>
    <row r="15" spans="1:26">
      <c r="A15" s="179"/>
      <c r="B15" s="6" t="s">
        <v>21</v>
      </c>
      <c r="C15" s="6"/>
      <c r="D15" s="7">
        <v>4</v>
      </c>
      <c r="E15">
        <v>0</v>
      </c>
      <c r="F15" s="8">
        <f t="shared" si="0"/>
        <v>0</v>
      </c>
      <c r="G15" s="181"/>
      <c r="H15" s="155"/>
      <c r="I15" s="156"/>
      <c r="S15" s="19"/>
      <c r="T15" s="68"/>
      <c r="U15" s="204"/>
      <c r="V15" s="68"/>
    </row>
    <row r="16" spans="1:26" ht="16" customHeight="1">
      <c r="A16" s="178" t="s">
        <v>22</v>
      </c>
      <c r="B16" s="6" t="s">
        <v>23</v>
      </c>
      <c r="C16" s="6"/>
      <c r="D16" s="7">
        <v>15</v>
      </c>
      <c r="E16">
        <v>9</v>
      </c>
      <c r="F16" s="8">
        <f t="shared" si="0"/>
        <v>0.6</v>
      </c>
      <c r="G16" s="176">
        <f>SUM(E16:E17)/SUM(D16:D17)</f>
        <v>0.56666666666666665</v>
      </c>
      <c r="H16" s="176">
        <f>AVERAGE(F16:F17)</f>
        <v>0.56666666666666665</v>
      </c>
      <c r="I16" s="203">
        <f>SUM(E16:E17)</f>
        <v>17</v>
      </c>
      <c r="S16" s="19"/>
      <c r="T16" s="68"/>
      <c r="U16" s="191"/>
      <c r="V16" s="191"/>
    </row>
    <row r="17" spans="1:22" ht="18" customHeight="1">
      <c r="A17" s="180"/>
      <c r="B17" s="6" t="s">
        <v>24</v>
      </c>
      <c r="C17" s="6"/>
      <c r="D17" s="7">
        <v>15</v>
      </c>
      <c r="E17">
        <v>8</v>
      </c>
      <c r="F17" s="8">
        <f t="shared" si="0"/>
        <v>0.53333333333333333</v>
      </c>
      <c r="G17" s="176"/>
      <c r="H17" s="176"/>
      <c r="I17" s="203"/>
      <c r="S17" s="19"/>
      <c r="T17" s="68"/>
      <c r="U17" s="191"/>
      <c r="V17" s="191"/>
    </row>
    <row r="18" spans="1:22" ht="16" customHeight="1">
      <c r="A18" s="179" t="s">
        <v>25</v>
      </c>
      <c r="B18" s="6" t="s">
        <v>26</v>
      </c>
      <c r="C18" s="6"/>
      <c r="D18" s="7">
        <v>2</v>
      </c>
      <c r="E18">
        <v>2</v>
      </c>
      <c r="F18" s="8">
        <f t="shared" si="0"/>
        <v>1</v>
      </c>
      <c r="G18" s="176">
        <f>SUM(E18:E20)/SUM(D18:D20)</f>
        <v>0.5</v>
      </c>
      <c r="H18" s="176">
        <f>SUM(E18:E20)/SUM(D18:D20)</f>
        <v>0.5</v>
      </c>
      <c r="I18" s="203">
        <f>SUM(E18:E20)</f>
        <v>3</v>
      </c>
      <c r="S18" s="19"/>
      <c r="T18" s="68"/>
      <c r="U18" s="191"/>
      <c r="V18" s="191"/>
    </row>
    <row r="19" spans="1:22">
      <c r="A19" s="179"/>
      <c r="B19" s="6" t="s">
        <v>27</v>
      </c>
      <c r="C19" s="6"/>
      <c r="D19" s="7">
        <v>2</v>
      </c>
      <c r="E19">
        <v>1</v>
      </c>
      <c r="F19" s="8">
        <f t="shared" si="0"/>
        <v>0.5</v>
      </c>
      <c r="G19" s="176"/>
      <c r="H19" s="176"/>
      <c r="I19" s="203"/>
      <c r="S19" s="19"/>
      <c r="T19" s="68"/>
      <c r="U19" s="191"/>
      <c r="V19" s="191"/>
    </row>
    <row r="20" spans="1:22">
      <c r="A20" s="180"/>
      <c r="B20" s="6" t="s">
        <v>28</v>
      </c>
      <c r="C20" s="6"/>
      <c r="D20" s="7">
        <v>2</v>
      </c>
      <c r="E20">
        <v>0</v>
      </c>
      <c r="F20" s="8">
        <f t="shared" si="0"/>
        <v>0</v>
      </c>
      <c r="G20" s="176"/>
      <c r="H20" s="176"/>
      <c r="I20" s="203"/>
      <c r="O20" s="31" t="s">
        <v>119</v>
      </c>
      <c r="P20" s="31"/>
      <c r="Q20" s="31" t="s">
        <v>1</v>
      </c>
      <c r="R20" s="31"/>
      <c r="S20" s="19"/>
      <c r="T20" s="68"/>
      <c r="U20" s="191"/>
      <c r="V20" s="191"/>
    </row>
    <row r="21" spans="1:22" ht="16" customHeight="1">
      <c r="A21" s="178" t="s">
        <v>29</v>
      </c>
      <c r="B21" s="6" t="s">
        <v>30</v>
      </c>
      <c r="C21" s="6"/>
      <c r="D21" s="7">
        <v>2</v>
      </c>
      <c r="E21">
        <v>2</v>
      </c>
      <c r="F21" s="8">
        <f t="shared" si="0"/>
        <v>1</v>
      </c>
      <c r="G21" s="176">
        <f>SUM(E21:E26)/SUM(D21:D26)</f>
        <v>0.83333333333333337</v>
      </c>
      <c r="H21" s="176">
        <f>SUM(E21:E26)/SUM(D21:D26)</f>
        <v>0.83333333333333337</v>
      </c>
      <c r="I21" s="203">
        <f>SUM(E21:E26)</f>
        <v>10</v>
      </c>
      <c r="O21" s="23" t="s">
        <v>6</v>
      </c>
      <c r="P21" s="23" t="s">
        <v>7</v>
      </c>
      <c r="Q21" s="23" t="s">
        <v>5</v>
      </c>
      <c r="R21" s="13"/>
      <c r="S21" s="19"/>
      <c r="T21" s="68"/>
      <c r="U21" s="191"/>
      <c r="V21" s="191"/>
    </row>
    <row r="22" spans="1:22">
      <c r="A22" s="179"/>
      <c r="B22" s="6" t="s">
        <v>31</v>
      </c>
      <c r="C22" s="6"/>
      <c r="D22" s="7">
        <v>2</v>
      </c>
      <c r="E22">
        <v>2</v>
      </c>
      <c r="F22" s="8">
        <f t="shared" si="0"/>
        <v>1</v>
      </c>
      <c r="G22" s="176"/>
      <c r="H22" s="176"/>
      <c r="I22" s="203"/>
      <c r="O22" s="24" t="s">
        <v>10</v>
      </c>
      <c r="P22" s="13">
        <v>10</v>
      </c>
      <c r="Q22" s="19">
        <v>10</v>
      </c>
      <c r="R22" s="26">
        <v>1</v>
      </c>
      <c r="S22" s="19"/>
      <c r="T22" s="68"/>
      <c r="U22" s="191"/>
      <c r="V22" s="191"/>
    </row>
    <row r="23" spans="1:22">
      <c r="A23" s="179"/>
      <c r="B23" s="6" t="s">
        <v>32</v>
      </c>
      <c r="C23" s="6"/>
      <c r="D23" s="7">
        <v>2</v>
      </c>
      <c r="E23">
        <v>2</v>
      </c>
      <c r="F23" s="8">
        <f t="shared" si="0"/>
        <v>1</v>
      </c>
      <c r="G23" s="176"/>
      <c r="H23" s="176"/>
      <c r="I23" s="203"/>
      <c r="O23" s="24" t="s">
        <v>12</v>
      </c>
      <c r="P23" s="13">
        <v>20</v>
      </c>
      <c r="Q23" s="19">
        <v>20</v>
      </c>
      <c r="R23" s="26">
        <v>0.9</v>
      </c>
      <c r="S23" s="19"/>
      <c r="T23" s="68"/>
      <c r="U23" s="191"/>
      <c r="V23" s="191"/>
    </row>
    <row r="24" spans="1:22">
      <c r="A24" s="179"/>
      <c r="B24" s="6" t="s">
        <v>33</v>
      </c>
      <c r="C24" s="6"/>
      <c r="D24" s="7">
        <v>2</v>
      </c>
      <c r="E24">
        <v>2</v>
      </c>
      <c r="F24" s="8">
        <f t="shared" si="0"/>
        <v>1</v>
      </c>
      <c r="G24" s="176"/>
      <c r="H24" s="176"/>
      <c r="I24" s="203"/>
      <c r="O24" s="24" t="s">
        <v>14</v>
      </c>
      <c r="P24" s="13">
        <v>10</v>
      </c>
      <c r="Q24" s="19">
        <v>10</v>
      </c>
      <c r="R24" s="26">
        <v>1</v>
      </c>
      <c r="S24" s="19"/>
      <c r="T24" s="68"/>
      <c r="U24" s="191"/>
      <c r="V24" s="191"/>
    </row>
    <row r="25" spans="1:22">
      <c r="A25" s="179"/>
      <c r="B25" s="6" t="s">
        <v>34</v>
      </c>
      <c r="C25" s="6"/>
      <c r="D25" s="7">
        <v>2</v>
      </c>
      <c r="E25">
        <v>2</v>
      </c>
      <c r="F25" s="8">
        <f t="shared" si="0"/>
        <v>1</v>
      </c>
      <c r="G25" s="176"/>
      <c r="H25" s="176"/>
      <c r="I25" s="203"/>
      <c r="O25" s="24" t="s">
        <v>17</v>
      </c>
      <c r="P25" s="13">
        <v>10</v>
      </c>
      <c r="Q25" s="19">
        <v>10</v>
      </c>
      <c r="R25" s="26">
        <v>1</v>
      </c>
      <c r="S25" s="19"/>
      <c r="T25" s="68"/>
      <c r="U25" s="191"/>
      <c r="V25" s="191"/>
    </row>
    <row r="26" spans="1:22">
      <c r="A26" s="180"/>
      <c r="B26" s="6" t="s">
        <v>35</v>
      </c>
      <c r="C26" s="6"/>
      <c r="D26" s="7">
        <v>2</v>
      </c>
      <c r="E26">
        <v>0</v>
      </c>
      <c r="F26" s="8">
        <f t="shared" si="0"/>
        <v>0</v>
      </c>
      <c r="G26" s="176"/>
      <c r="H26" s="176"/>
      <c r="I26" s="203"/>
      <c r="O26" s="29" t="s">
        <v>19</v>
      </c>
      <c r="P26" s="13">
        <v>50</v>
      </c>
      <c r="Q26" s="45">
        <f>SUM(Q22:Q25)</f>
        <v>50</v>
      </c>
      <c r="R26" s="30">
        <f>Q26/P26</f>
        <v>1</v>
      </c>
      <c r="S26" s="19"/>
      <c r="T26" s="68"/>
      <c r="U26" s="191"/>
      <c r="V26" s="191"/>
    </row>
    <row r="27" spans="1:22" ht="16" customHeight="1">
      <c r="A27" s="184" t="s">
        <v>36</v>
      </c>
      <c r="B27" s="6" t="s">
        <v>37</v>
      </c>
      <c r="C27" s="6"/>
      <c r="D27" s="7">
        <v>6</v>
      </c>
      <c r="E27">
        <v>1</v>
      </c>
      <c r="F27" s="8">
        <f t="shared" si="0"/>
        <v>0.16666666666666666</v>
      </c>
      <c r="G27" s="176">
        <f>SUM(E27:E28)/SUM(D27:D28)</f>
        <v>2.3255813953488372E-2</v>
      </c>
      <c r="H27" s="157">
        <f>E27/D27</f>
        <v>0.16666666666666666</v>
      </c>
      <c r="I27" s="158">
        <f>SUM(E27)</f>
        <v>1</v>
      </c>
      <c r="O27" s="164"/>
      <c r="P27" s="19"/>
      <c r="Q27" s="19"/>
      <c r="R27" s="19"/>
      <c r="S27" s="19"/>
      <c r="T27" s="68"/>
      <c r="U27" s="191"/>
      <c r="V27" s="68"/>
    </row>
    <row r="28" spans="1:22" ht="19" customHeight="1">
      <c r="A28" s="185"/>
      <c r="B28" s="6" t="s">
        <v>38</v>
      </c>
      <c r="C28" s="6"/>
      <c r="D28" s="7">
        <v>37</v>
      </c>
      <c r="E28">
        <v>0</v>
      </c>
      <c r="F28" s="8">
        <f t="shared" si="0"/>
        <v>0</v>
      </c>
      <c r="G28" s="176"/>
      <c r="H28" s="155"/>
      <c r="I28" s="156"/>
      <c r="O28" s="165"/>
      <c r="P28" s="19"/>
      <c r="Q28" s="19"/>
      <c r="R28" s="19"/>
      <c r="S28" s="19"/>
      <c r="T28" s="68"/>
      <c r="U28" s="191"/>
      <c r="V28" s="68"/>
    </row>
    <row r="29" spans="1:22" ht="16" customHeight="1">
      <c r="A29" s="189" t="s">
        <v>39</v>
      </c>
      <c r="B29" s="6" t="s">
        <v>40</v>
      </c>
      <c r="C29" s="6"/>
      <c r="D29" s="7">
        <v>2</v>
      </c>
      <c r="E29">
        <v>2</v>
      </c>
      <c r="F29" s="8">
        <f t="shared" si="0"/>
        <v>1</v>
      </c>
      <c r="G29" s="151">
        <f>E29/D29</f>
        <v>1</v>
      </c>
      <c r="H29" s="151">
        <f>E29/D29</f>
        <v>1</v>
      </c>
      <c r="I29" s="158">
        <f>SUM(E29)</f>
        <v>2</v>
      </c>
      <c r="O29" s="196"/>
      <c r="P29" s="19"/>
      <c r="Q29" s="19"/>
      <c r="R29" s="19"/>
      <c r="S29" s="19"/>
      <c r="T29" s="68"/>
      <c r="U29" s="128"/>
      <c r="V29" s="68"/>
    </row>
    <row r="30" spans="1:22">
      <c r="A30" s="189"/>
      <c r="B30" s="6" t="s">
        <v>41</v>
      </c>
      <c r="C30" s="6"/>
      <c r="D30" s="7">
        <v>25</v>
      </c>
      <c r="E30">
        <v>0</v>
      </c>
      <c r="F30" s="8">
        <f t="shared" si="0"/>
        <v>0</v>
      </c>
      <c r="G30" s="151">
        <f>E30/D30</f>
        <v>0</v>
      </c>
      <c r="H30" s="155"/>
      <c r="I30" s="156"/>
      <c r="O30" s="197"/>
      <c r="P30" s="19"/>
      <c r="Q30" s="19"/>
      <c r="R30" s="19"/>
      <c r="S30" s="19"/>
      <c r="T30" s="68"/>
      <c r="U30" s="128"/>
      <c r="V30" s="68"/>
    </row>
    <row r="31" spans="1:22">
      <c r="B31" s="186" t="s">
        <v>42</v>
      </c>
      <c r="C31" s="187"/>
      <c r="D31">
        <f>SUM(D9:D30)</f>
        <v>220</v>
      </c>
      <c r="E31">
        <f>SUM(E9:E30)</f>
        <v>45</v>
      </c>
      <c r="G31" s="176" t="s">
        <v>110</v>
      </c>
      <c r="H31" s="176"/>
      <c r="I31" s="158">
        <f>SUM(I29,I16:I27,I13,I9)</f>
        <v>45</v>
      </c>
      <c r="O31" s="19"/>
      <c r="P31" s="198"/>
      <c r="Q31" s="198"/>
      <c r="R31" s="19"/>
      <c r="S31" s="19"/>
      <c r="T31" s="19"/>
      <c r="U31" s="68"/>
      <c r="V31" s="68"/>
    </row>
    <row r="32" spans="1:22">
      <c r="A32" s="16"/>
      <c r="B32" s="16"/>
      <c r="C32" s="188" t="s">
        <v>43</v>
      </c>
      <c r="D32" s="188"/>
      <c r="E32" s="139">
        <f>E31/D31</f>
        <v>0.20454545454545456</v>
      </c>
      <c r="F32" s="14"/>
      <c r="G32" s="176" t="s">
        <v>111</v>
      </c>
      <c r="H32" s="176"/>
      <c r="I32" s="159">
        <f>I31/D33</f>
        <v>0.36290322580645162</v>
      </c>
      <c r="J32" s="14"/>
      <c r="K32" s="13"/>
      <c r="O32" s="74"/>
      <c r="P32" s="74"/>
      <c r="Q32" s="199"/>
      <c r="R32" s="199"/>
      <c r="S32" s="162"/>
      <c r="T32" s="19"/>
      <c r="U32" s="68"/>
      <c r="V32" s="68"/>
    </row>
    <row r="33" spans="1:24">
      <c r="B33" s="188" t="s">
        <v>109</v>
      </c>
      <c r="C33" s="188"/>
      <c r="D33">
        <f>SUM(D29,D16:D27,D13:D14,D9:D11)</f>
        <v>124</v>
      </c>
    </row>
    <row r="34" spans="1:24">
      <c r="A34" s="1" t="s">
        <v>45</v>
      </c>
      <c r="B34" s="1"/>
      <c r="C34" s="1" t="s">
        <v>1</v>
      </c>
      <c r="D34" s="1"/>
      <c r="E34" s="1"/>
      <c r="F34" s="13"/>
      <c r="G34" s="153"/>
      <c r="H34" s="153"/>
      <c r="I34" s="153"/>
      <c r="J34" s="13"/>
      <c r="K34" s="13"/>
      <c r="T34" s="13"/>
      <c r="U34" s="13"/>
      <c r="V34" s="13"/>
      <c r="W34" s="13"/>
      <c r="X34" s="13"/>
    </row>
    <row r="35" spans="1:24">
      <c r="A35" s="13"/>
      <c r="B35" s="13"/>
      <c r="C35" s="13"/>
      <c r="D35" s="13"/>
      <c r="E35" s="13"/>
      <c r="F35" s="13"/>
      <c r="G35" s="160"/>
      <c r="H35" s="153"/>
      <c r="I35" s="153"/>
      <c r="J35" s="13"/>
      <c r="K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>
      <c r="A36" s="2" t="s">
        <v>2</v>
      </c>
      <c r="B36" s="2"/>
      <c r="C36" s="2"/>
      <c r="D36" s="2"/>
      <c r="E36" s="2"/>
      <c r="O36" s="2" t="s">
        <v>2</v>
      </c>
      <c r="P36" s="2"/>
      <c r="Q36" s="2"/>
      <c r="R36" s="2"/>
      <c r="S36" s="2"/>
    </row>
    <row r="37" spans="1:24">
      <c r="A37" s="3" t="s">
        <v>3</v>
      </c>
      <c r="B37" s="3"/>
      <c r="C37" s="3"/>
      <c r="D37" s="3"/>
      <c r="O37" s="3" t="s">
        <v>3</v>
      </c>
      <c r="P37" s="3"/>
      <c r="Q37" s="3"/>
      <c r="R37" s="3"/>
    </row>
    <row r="38" spans="1:24">
      <c r="A38" s="4"/>
      <c r="B38" s="4"/>
      <c r="C38" s="177" t="s">
        <v>4</v>
      </c>
      <c r="D38" s="177"/>
      <c r="E38" s="4" t="s">
        <v>5</v>
      </c>
      <c r="F38" s="4"/>
      <c r="G38" s="154"/>
      <c r="H38" s="154"/>
      <c r="I38" s="154"/>
      <c r="J38" s="5" t="s">
        <v>6</v>
      </c>
      <c r="K38" s="5" t="s">
        <v>7</v>
      </c>
      <c r="L38" s="5" t="s">
        <v>5</v>
      </c>
      <c r="M38" s="171"/>
      <c r="O38" s="4"/>
      <c r="P38" s="4"/>
      <c r="Q38" s="177" t="s">
        <v>4</v>
      </c>
      <c r="R38" s="177"/>
      <c r="S38" s="4" t="s">
        <v>5</v>
      </c>
      <c r="T38" s="4"/>
      <c r="U38" s="4"/>
      <c r="V38" s="4"/>
    </row>
    <row r="39" spans="1:24" ht="16" customHeight="1">
      <c r="A39" s="178" t="s">
        <v>8</v>
      </c>
      <c r="B39" s="6" t="s">
        <v>9</v>
      </c>
      <c r="C39" s="6"/>
      <c r="D39" s="7">
        <v>6</v>
      </c>
      <c r="E39">
        <v>3</v>
      </c>
      <c r="F39" s="8">
        <f t="shared" ref="F39:F60" si="1">E39/D39</f>
        <v>0.5</v>
      </c>
      <c r="G39" s="176">
        <f>SUM(E39:E41)/SUM(D39:D41)</f>
        <v>0.41666666666666669</v>
      </c>
      <c r="H39" s="176">
        <f>SUM(E39:E41)/SUM(D39:D41)</f>
        <v>0.41666666666666669</v>
      </c>
      <c r="I39" s="203">
        <f>SUM(E39:E41)</f>
        <v>5</v>
      </c>
      <c r="J39" s="6" t="s">
        <v>10</v>
      </c>
      <c r="K39">
        <v>10</v>
      </c>
      <c r="L39">
        <v>10</v>
      </c>
      <c r="M39" s="8">
        <f>L39/K39</f>
        <v>1</v>
      </c>
      <c r="O39" s="178" t="s">
        <v>8</v>
      </c>
      <c r="P39" s="6" t="s">
        <v>9</v>
      </c>
      <c r="Q39" s="6"/>
      <c r="R39" s="7">
        <v>6</v>
      </c>
      <c r="S39">
        <v>0</v>
      </c>
      <c r="T39" s="8">
        <f t="shared" ref="T39:T60" si="2">S39/R39</f>
        <v>0</v>
      </c>
      <c r="U39" s="192">
        <f>AVERAGE(S39:S41/R39:R41)</f>
        <v>0</v>
      </c>
      <c r="V39" s="192">
        <f>S39:S41/R39:R41</f>
        <v>0</v>
      </c>
    </row>
    <row r="40" spans="1:24">
      <c r="A40" s="179"/>
      <c r="B40" s="6" t="s">
        <v>11</v>
      </c>
      <c r="C40" s="6"/>
      <c r="D40" s="7">
        <v>2</v>
      </c>
      <c r="E40">
        <v>2</v>
      </c>
      <c r="F40" s="8">
        <f t="shared" si="1"/>
        <v>1</v>
      </c>
      <c r="G40" s="176"/>
      <c r="H40" s="176"/>
      <c r="I40" s="203"/>
      <c r="J40" s="6" t="s">
        <v>12</v>
      </c>
      <c r="K40">
        <v>20</v>
      </c>
      <c r="L40">
        <v>18</v>
      </c>
      <c r="M40" s="8">
        <f>L40/K40</f>
        <v>0.9</v>
      </c>
      <c r="O40" s="179"/>
      <c r="P40" s="6" t="s">
        <v>11</v>
      </c>
      <c r="Q40" s="6"/>
      <c r="R40" s="7">
        <v>2</v>
      </c>
      <c r="S40">
        <v>0</v>
      </c>
      <c r="T40" s="8">
        <f t="shared" si="2"/>
        <v>0</v>
      </c>
      <c r="U40" s="192"/>
      <c r="V40" s="192"/>
    </row>
    <row r="41" spans="1:24">
      <c r="A41" s="180"/>
      <c r="B41" s="6" t="s">
        <v>13</v>
      </c>
      <c r="C41" s="6"/>
      <c r="D41" s="7">
        <v>4</v>
      </c>
      <c r="E41">
        <v>0</v>
      </c>
      <c r="F41" s="8">
        <f t="shared" si="1"/>
        <v>0</v>
      </c>
      <c r="G41" s="176"/>
      <c r="H41" s="176"/>
      <c r="I41" s="203"/>
      <c r="J41" s="6" t="s">
        <v>14</v>
      </c>
      <c r="K41">
        <v>10</v>
      </c>
      <c r="L41">
        <v>10</v>
      </c>
      <c r="M41" s="8">
        <f>L41/K41</f>
        <v>1</v>
      </c>
      <c r="O41" s="180"/>
      <c r="P41" s="6" t="s">
        <v>13</v>
      </c>
      <c r="Q41" s="6"/>
      <c r="R41" s="7">
        <v>4</v>
      </c>
      <c r="S41">
        <v>0</v>
      </c>
      <c r="T41" s="8">
        <f t="shared" si="2"/>
        <v>0</v>
      </c>
      <c r="U41" s="192"/>
      <c r="V41" s="192"/>
    </row>
    <row r="42" spans="1:24" ht="16" customHeight="1">
      <c r="A42" s="178" t="s">
        <v>15</v>
      </c>
      <c r="B42" s="6" t="s">
        <v>16</v>
      </c>
      <c r="C42" s="6"/>
      <c r="D42" s="7">
        <v>30</v>
      </c>
      <c r="E42">
        <v>0</v>
      </c>
      <c r="F42" s="8">
        <f t="shared" si="1"/>
        <v>0</v>
      </c>
      <c r="G42" s="181">
        <f>SUM(E42:E45)/SUM(D42:D45)</f>
        <v>4.5977011494252873E-2</v>
      </c>
      <c r="H42" s="155"/>
      <c r="I42" s="156"/>
      <c r="J42" s="6" t="s">
        <v>17</v>
      </c>
      <c r="K42">
        <v>10</v>
      </c>
      <c r="L42">
        <v>10</v>
      </c>
      <c r="M42" s="8">
        <f>L42/K42</f>
        <v>1</v>
      </c>
      <c r="O42" s="178" t="s">
        <v>15</v>
      </c>
      <c r="P42" s="6" t="s">
        <v>16</v>
      </c>
      <c r="Q42" s="6"/>
      <c r="R42" s="7">
        <v>30</v>
      </c>
      <c r="S42">
        <v>0</v>
      </c>
      <c r="T42" s="8">
        <f t="shared" si="2"/>
        <v>0</v>
      </c>
      <c r="U42" s="204">
        <f>AVERAGE(T42:T45)</f>
        <v>0</v>
      </c>
      <c r="V42" s="18"/>
    </row>
    <row r="43" spans="1:24">
      <c r="A43" s="179"/>
      <c r="B43" s="6" t="s">
        <v>18</v>
      </c>
      <c r="C43" s="6"/>
      <c r="D43" s="7">
        <v>7</v>
      </c>
      <c r="E43">
        <v>3</v>
      </c>
      <c r="F43" s="8">
        <f t="shared" si="1"/>
        <v>0.42857142857142855</v>
      </c>
      <c r="G43" s="181"/>
      <c r="H43" s="176">
        <f>SUM(E43:E44)/SUM(D43:D44)</f>
        <v>7.5471698113207544E-2</v>
      </c>
      <c r="I43" s="203">
        <f>SUM(E43:E44)</f>
        <v>4</v>
      </c>
      <c r="J43" s="9" t="s">
        <v>19</v>
      </c>
      <c r="K43">
        <f>SUM(K39:K42)</f>
        <v>50</v>
      </c>
      <c r="L43">
        <f>SUM(L39:L42)</f>
        <v>48</v>
      </c>
      <c r="M43" s="11">
        <f>L43/K43</f>
        <v>0.96</v>
      </c>
      <c r="O43" s="179"/>
      <c r="P43" s="6" t="s">
        <v>18</v>
      </c>
      <c r="Q43" s="6"/>
      <c r="R43" s="7">
        <v>7</v>
      </c>
      <c r="S43">
        <v>0</v>
      </c>
      <c r="T43" s="8">
        <f t="shared" si="2"/>
        <v>0</v>
      </c>
      <c r="U43" s="204"/>
      <c r="V43" s="192">
        <f>AVERAGE(T43:T44)</f>
        <v>0</v>
      </c>
    </row>
    <row r="44" spans="1:24">
      <c r="A44" s="179"/>
      <c r="B44" s="6" t="s">
        <v>20</v>
      </c>
      <c r="C44" s="6"/>
      <c r="D44" s="7">
        <v>46</v>
      </c>
      <c r="E44">
        <v>1</v>
      </c>
      <c r="F44" s="8">
        <f t="shared" si="1"/>
        <v>2.1739130434782608E-2</v>
      </c>
      <c r="G44" s="181"/>
      <c r="H44" s="176"/>
      <c r="I44" s="203"/>
      <c r="O44" s="179"/>
      <c r="P44" s="6" t="s">
        <v>20</v>
      </c>
      <c r="Q44" s="6"/>
      <c r="R44" s="7">
        <v>46</v>
      </c>
      <c r="S44">
        <v>0</v>
      </c>
      <c r="T44" s="8">
        <f t="shared" si="2"/>
        <v>0</v>
      </c>
      <c r="U44" s="204"/>
      <c r="V44" s="192"/>
    </row>
    <row r="45" spans="1:24">
      <c r="A45" s="179"/>
      <c r="B45" s="6" t="s">
        <v>21</v>
      </c>
      <c r="C45" s="6"/>
      <c r="D45" s="7">
        <v>4</v>
      </c>
      <c r="E45">
        <v>0</v>
      </c>
      <c r="F45" s="8">
        <f t="shared" si="1"/>
        <v>0</v>
      </c>
      <c r="G45" s="181"/>
      <c r="H45" s="155"/>
      <c r="I45" s="156"/>
      <c r="O45" s="179"/>
      <c r="P45" s="6" t="s">
        <v>21</v>
      </c>
      <c r="Q45" s="6"/>
      <c r="R45" s="7">
        <v>4</v>
      </c>
      <c r="S45">
        <v>0</v>
      </c>
      <c r="T45" s="8">
        <f t="shared" si="2"/>
        <v>0</v>
      </c>
      <c r="U45" s="204"/>
      <c r="V45" s="18"/>
    </row>
    <row r="46" spans="1:24" ht="16" customHeight="1">
      <c r="A46" s="178" t="s">
        <v>22</v>
      </c>
      <c r="B46" s="6" t="s">
        <v>23</v>
      </c>
      <c r="C46" s="6"/>
      <c r="D46" s="7">
        <v>15</v>
      </c>
      <c r="E46">
        <v>8</v>
      </c>
      <c r="F46" s="8">
        <f t="shared" si="1"/>
        <v>0.53333333333333333</v>
      </c>
      <c r="G46" s="176">
        <f>SUM(E46:E47)/SUM(D46:D47)</f>
        <v>0.53333333333333333</v>
      </c>
      <c r="H46" s="176">
        <f>AVERAGE(F46:F47)</f>
        <v>0.53333333333333333</v>
      </c>
      <c r="I46" s="203">
        <f>SUM(E46:E47)</f>
        <v>16</v>
      </c>
      <c r="O46" s="178" t="s">
        <v>22</v>
      </c>
      <c r="P46" s="6" t="s">
        <v>23</v>
      </c>
      <c r="Q46" s="6"/>
      <c r="R46" s="7">
        <v>15</v>
      </c>
      <c r="S46">
        <v>0</v>
      </c>
      <c r="T46" s="8">
        <f t="shared" si="2"/>
        <v>0</v>
      </c>
      <c r="U46" s="192">
        <f>AVERAGE(T46:T47)</f>
        <v>0</v>
      </c>
      <c r="V46" s="192">
        <f>AVERAGE(T46:T47)</f>
        <v>0</v>
      </c>
    </row>
    <row r="47" spans="1:24">
      <c r="A47" s="180"/>
      <c r="B47" s="6" t="s">
        <v>24</v>
      </c>
      <c r="C47" s="6"/>
      <c r="D47" s="7">
        <v>15</v>
      </c>
      <c r="E47">
        <v>8</v>
      </c>
      <c r="F47" s="8">
        <f t="shared" si="1"/>
        <v>0.53333333333333333</v>
      </c>
      <c r="G47" s="176"/>
      <c r="H47" s="176"/>
      <c r="I47" s="203"/>
      <c r="O47" s="180"/>
      <c r="P47" s="6" t="s">
        <v>24</v>
      </c>
      <c r="Q47" s="6"/>
      <c r="R47" s="7">
        <v>15</v>
      </c>
      <c r="S47">
        <v>0</v>
      </c>
      <c r="T47" s="8">
        <f t="shared" si="2"/>
        <v>0</v>
      </c>
      <c r="U47" s="192"/>
      <c r="V47" s="192"/>
    </row>
    <row r="48" spans="1:24" ht="16" customHeight="1">
      <c r="A48" s="179" t="s">
        <v>25</v>
      </c>
      <c r="B48" s="6" t="s">
        <v>26</v>
      </c>
      <c r="C48" s="6"/>
      <c r="D48" s="7">
        <v>2</v>
      </c>
      <c r="E48">
        <v>1</v>
      </c>
      <c r="F48" s="8">
        <f t="shared" si="1"/>
        <v>0.5</v>
      </c>
      <c r="G48" s="176">
        <f>SUM(E48:E50)/SUM(D48:D50)</f>
        <v>0.16666666666666666</v>
      </c>
      <c r="H48" s="176">
        <f>SUM(E48:E50)/SUM(D48:D50)</f>
        <v>0.16666666666666666</v>
      </c>
      <c r="I48" s="203">
        <f>SUM(E48:E50)</f>
        <v>1</v>
      </c>
      <c r="O48" s="179" t="s">
        <v>25</v>
      </c>
      <c r="P48" s="6" t="s">
        <v>26</v>
      </c>
      <c r="Q48" s="6"/>
      <c r="R48" s="7">
        <v>2</v>
      </c>
      <c r="S48">
        <v>0</v>
      </c>
      <c r="T48" s="8">
        <f t="shared" si="2"/>
        <v>0</v>
      </c>
      <c r="U48" s="192">
        <f>S39:S60/R39:R60</f>
        <v>0</v>
      </c>
      <c r="V48" s="192">
        <f>(S48:S50/R48:R50)</f>
        <v>0</v>
      </c>
    </row>
    <row r="49" spans="1:26">
      <c r="A49" s="179"/>
      <c r="B49" s="6" t="s">
        <v>27</v>
      </c>
      <c r="C49" s="6"/>
      <c r="D49" s="7">
        <v>2</v>
      </c>
      <c r="E49">
        <v>0</v>
      </c>
      <c r="F49" s="8">
        <f t="shared" si="1"/>
        <v>0</v>
      </c>
      <c r="G49" s="176"/>
      <c r="H49" s="176"/>
      <c r="I49" s="203"/>
      <c r="O49" s="179"/>
      <c r="P49" s="6" t="s">
        <v>27</v>
      </c>
      <c r="Q49" s="6"/>
      <c r="R49" s="7">
        <v>2</v>
      </c>
      <c r="S49">
        <v>0</v>
      </c>
      <c r="T49" s="8">
        <f t="shared" si="2"/>
        <v>0</v>
      </c>
      <c r="U49" s="192"/>
      <c r="V49" s="192"/>
    </row>
    <row r="50" spans="1:26">
      <c r="A50" s="180"/>
      <c r="B50" s="6" t="s">
        <v>28</v>
      </c>
      <c r="C50" s="6"/>
      <c r="D50" s="7">
        <v>2</v>
      </c>
      <c r="E50">
        <v>0</v>
      </c>
      <c r="F50" s="8">
        <f t="shared" si="1"/>
        <v>0</v>
      </c>
      <c r="G50" s="176"/>
      <c r="H50" s="176"/>
      <c r="I50" s="203"/>
      <c r="O50" s="180"/>
      <c r="P50" s="6" t="s">
        <v>28</v>
      </c>
      <c r="Q50" s="6"/>
      <c r="R50" s="7">
        <v>2</v>
      </c>
      <c r="S50">
        <v>0</v>
      </c>
      <c r="T50" s="8">
        <f t="shared" si="2"/>
        <v>0</v>
      </c>
      <c r="U50" s="192"/>
      <c r="V50" s="192"/>
    </row>
    <row r="51" spans="1:26" ht="16" customHeight="1">
      <c r="A51" s="178" t="s">
        <v>29</v>
      </c>
      <c r="B51" s="6" t="s">
        <v>30</v>
      </c>
      <c r="C51" s="6"/>
      <c r="D51" s="7">
        <v>2</v>
      </c>
      <c r="E51">
        <v>2</v>
      </c>
      <c r="F51" s="8">
        <f t="shared" si="1"/>
        <v>1</v>
      </c>
      <c r="G51" s="176">
        <f>SUM(E51:E56)/SUM(D51:D56)</f>
        <v>1</v>
      </c>
      <c r="H51" s="176">
        <f>SUM(E51:E56)/SUM(D51:D56)</f>
        <v>1</v>
      </c>
      <c r="I51" s="203">
        <f>SUM(E51:E56)</f>
        <v>12</v>
      </c>
      <c r="O51" s="178" t="s">
        <v>29</v>
      </c>
      <c r="P51" s="6" t="s">
        <v>30</v>
      </c>
      <c r="Q51" s="6"/>
      <c r="R51" s="7">
        <v>2</v>
      </c>
      <c r="S51">
        <v>0</v>
      </c>
      <c r="T51" s="8">
        <f t="shared" si="2"/>
        <v>0</v>
      </c>
      <c r="U51" s="192">
        <f>S39:S60/R39:R60</f>
        <v>0</v>
      </c>
      <c r="V51" s="192">
        <f>(S51:S56/R51:R56)</f>
        <v>0</v>
      </c>
    </row>
    <row r="52" spans="1:26">
      <c r="A52" s="179"/>
      <c r="B52" s="6" t="s">
        <v>31</v>
      </c>
      <c r="C52" s="6"/>
      <c r="D52" s="7">
        <v>2</v>
      </c>
      <c r="E52">
        <v>2</v>
      </c>
      <c r="F52" s="8">
        <f t="shared" si="1"/>
        <v>1</v>
      </c>
      <c r="G52" s="176"/>
      <c r="H52" s="176"/>
      <c r="I52" s="203"/>
      <c r="O52" s="179"/>
      <c r="P52" s="6" t="s">
        <v>31</v>
      </c>
      <c r="Q52" s="6"/>
      <c r="R52" s="7">
        <v>2</v>
      </c>
      <c r="S52">
        <v>0</v>
      </c>
      <c r="T52" s="8">
        <f t="shared" si="2"/>
        <v>0</v>
      </c>
      <c r="U52" s="192"/>
      <c r="V52" s="192"/>
    </row>
    <row r="53" spans="1:26">
      <c r="A53" s="179"/>
      <c r="B53" s="6" t="s">
        <v>32</v>
      </c>
      <c r="C53" s="6"/>
      <c r="D53" s="7">
        <v>2</v>
      </c>
      <c r="E53">
        <v>2</v>
      </c>
      <c r="F53" s="8">
        <f t="shared" si="1"/>
        <v>1</v>
      </c>
      <c r="G53" s="176"/>
      <c r="H53" s="176"/>
      <c r="I53" s="203"/>
      <c r="O53" s="179"/>
      <c r="P53" s="6" t="s">
        <v>32</v>
      </c>
      <c r="Q53" s="6"/>
      <c r="R53" s="7">
        <v>2</v>
      </c>
      <c r="S53">
        <v>0</v>
      </c>
      <c r="T53" s="8">
        <f t="shared" si="2"/>
        <v>0</v>
      </c>
      <c r="U53" s="192"/>
      <c r="V53" s="192"/>
    </row>
    <row r="54" spans="1:26">
      <c r="A54" s="179"/>
      <c r="B54" s="6" t="s">
        <v>33</v>
      </c>
      <c r="C54" s="6"/>
      <c r="D54" s="7">
        <v>2</v>
      </c>
      <c r="E54">
        <v>2</v>
      </c>
      <c r="F54" s="8">
        <f t="shared" si="1"/>
        <v>1</v>
      </c>
      <c r="G54" s="176"/>
      <c r="H54" s="176"/>
      <c r="I54" s="203"/>
      <c r="O54" s="179"/>
      <c r="P54" s="6" t="s">
        <v>33</v>
      </c>
      <c r="Q54" s="6"/>
      <c r="R54" s="7">
        <v>2</v>
      </c>
      <c r="S54">
        <v>0</v>
      </c>
      <c r="T54" s="8">
        <f t="shared" si="2"/>
        <v>0</v>
      </c>
      <c r="U54" s="192"/>
      <c r="V54" s="192"/>
    </row>
    <row r="55" spans="1:26">
      <c r="A55" s="179"/>
      <c r="B55" s="6" t="s">
        <v>34</v>
      </c>
      <c r="C55" s="6"/>
      <c r="D55" s="7">
        <v>2</v>
      </c>
      <c r="E55">
        <v>2</v>
      </c>
      <c r="F55" s="8">
        <f t="shared" si="1"/>
        <v>1</v>
      </c>
      <c r="G55" s="176"/>
      <c r="H55" s="176"/>
      <c r="I55" s="203"/>
      <c r="O55" s="179"/>
      <c r="P55" s="6" t="s">
        <v>34</v>
      </c>
      <c r="Q55" s="6"/>
      <c r="R55" s="7">
        <v>2</v>
      </c>
      <c r="S55">
        <v>0</v>
      </c>
      <c r="T55" s="8">
        <f t="shared" si="2"/>
        <v>0</v>
      </c>
      <c r="U55" s="192"/>
      <c r="V55" s="192"/>
    </row>
    <row r="56" spans="1:26">
      <c r="A56" s="180"/>
      <c r="B56" s="6" t="s">
        <v>35</v>
      </c>
      <c r="C56" s="6"/>
      <c r="D56" s="7">
        <v>2</v>
      </c>
      <c r="E56">
        <v>2</v>
      </c>
      <c r="F56" s="8">
        <f t="shared" si="1"/>
        <v>1</v>
      </c>
      <c r="G56" s="176"/>
      <c r="H56" s="176"/>
      <c r="I56" s="203"/>
      <c r="O56" s="180"/>
      <c r="P56" s="6" t="s">
        <v>35</v>
      </c>
      <c r="Q56" s="6"/>
      <c r="R56" s="7">
        <v>2</v>
      </c>
      <c r="S56">
        <v>0</v>
      </c>
      <c r="T56" s="8">
        <f t="shared" si="2"/>
        <v>0</v>
      </c>
      <c r="U56" s="192"/>
      <c r="V56" s="192"/>
    </row>
    <row r="57" spans="1:26" ht="16" customHeight="1">
      <c r="A57" s="184" t="s">
        <v>36</v>
      </c>
      <c r="B57" s="6" t="s">
        <v>37</v>
      </c>
      <c r="C57" s="6"/>
      <c r="D57" s="7">
        <v>8</v>
      </c>
      <c r="E57">
        <v>0</v>
      </c>
      <c r="F57" s="8">
        <f t="shared" si="1"/>
        <v>0</v>
      </c>
      <c r="G57" s="176">
        <f>SUM(E57:E58)/SUM(D57:D58)</f>
        <v>0</v>
      </c>
      <c r="H57" s="157">
        <f>E57/D57</f>
        <v>0</v>
      </c>
      <c r="I57" s="158">
        <f>SUM(E57)</f>
        <v>0</v>
      </c>
      <c r="O57" s="184" t="s">
        <v>36</v>
      </c>
      <c r="P57" s="6" t="s">
        <v>37</v>
      </c>
      <c r="Q57" s="6"/>
      <c r="R57" s="7">
        <v>8</v>
      </c>
      <c r="S57">
        <v>0</v>
      </c>
      <c r="T57" s="8">
        <f t="shared" si="2"/>
        <v>0</v>
      </c>
      <c r="U57" s="192">
        <f>S57:S58/R57:R58</f>
        <v>0</v>
      </c>
      <c r="V57" s="8"/>
    </row>
    <row r="58" spans="1:26">
      <c r="A58" s="185"/>
      <c r="B58" s="6" t="s">
        <v>38</v>
      </c>
      <c r="C58" s="6"/>
      <c r="D58" s="7">
        <v>37</v>
      </c>
      <c r="E58">
        <v>0</v>
      </c>
      <c r="F58" s="8">
        <f t="shared" si="1"/>
        <v>0</v>
      </c>
      <c r="G58" s="176"/>
      <c r="H58" s="155"/>
      <c r="I58" s="156"/>
      <c r="O58" s="185"/>
      <c r="P58" s="6" t="s">
        <v>38</v>
      </c>
      <c r="Q58" s="6"/>
      <c r="R58" s="7">
        <v>37</v>
      </c>
      <c r="S58">
        <v>0</v>
      </c>
      <c r="T58" s="8">
        <f t="shared" si="2"/>
        <v>0</v>
      </c>
      <c r="U58" s="192"/>
      <c r="V58" s="18"/>
    </row>
    <row r="59" spans="1:26" ht="16" customHeight="1">
      <c r="A59" s="189" t="s">
        <v>39</v>
      </c>
      <c r="B59" s="6" t="s">
        <v>40</v>
      </c>
      <c r="C59" s="6"/>
      <c r="D59" s="7">
        <v>2</v>
      </c>
      <c r="E59">
        <v>2</v>
      </c>
      <c r="F59" s="8">
        <f t="shared" si="1"/>
        <v>1</v>
      </c>
      <c r="G59" s="151">
        <f>E59/D59</f>
        <v>1</v>
      </c>
      <c r="H59" s="151">
        <f>E59/D59</f>
        <v>1</v>
      </c>
      <c r="I59" s="158">
        <f>SUM(E59)</f>
        <v>2</v>
      </c>
      <c r="O59" s="189" t="s">
        <v>39</v>
      </c>
      <c r="P59" s="6" t="s">
        <v>40</v>
      </c>
      <c r="Q59" s="6"/>
      <c r="R59" s="7">
        <v>2</v>
      </c>
      <c r="S59">
        <v>0</v>
      </c>
      <c r="T59" s="8">
        <f t="shared" si="2"/>
        <v>0</v>
      </c>
      <c r="U59" s="17">
        <f>S59/R59</f>
        <v>0</v>
      </c>
      <c r="V59" s="8">
        <f>S59/R59</f>
        <v>0</v>
      </c>
    </row>
    <row r="60" spans="1:26">
      <c r="A60" s="189"/>
      <c r="B60" s="6" t="s">
        <v>41</v>
      </c>
      <c r="C60" s="6"/>
      <c r="D60" s="7">
        <v>25</v>
      </c>
      <c r="E60">
        <v>0</v>
      </c>
      <c r="F60" s="8">
        <f t="shared" si="1"/>
        <v>0</v>
      </c>
      <c r="G60" s="151">
        <f>E60/D60</f>
        <v>0</v>
      </c>
      <c r="H60" s="155"/>
      <c r="I60" s="156"/>
      <c r="O60" s="189"/>
      <c r="P60" s="6" t="s">
        <v>41</v>
      </c>
      <c r="Q60" s="6"/>
      <c r="R60" s="7">
        <v>25</v>
      </c>
      <c r="S60">
        <v>0</v>
      </c>
      <c r="T60" s="8">
        <f t="shared" si="2"/>
        <v>0</v>
      </c>
      <c r="U60" s="17">
        <f>S60/R60</f>
        <v>0</v>
      </c>
      <c r="V60" s="18"/>
    </row>
    <row r="61" spans="1:26">
      <c r="B61" s="186" t="s">
        <v>42</v>
      </c>
      <c r="C61" s="187"/>
      <c r="D61">
        <f>SUM(D39:D60)</f>
        <v>219</v>
      </c>
      <c r="E61">
        <f>SUM(E39:E60)</f>
        <v>40</v>
      </c>
      <c r="G61" s="176" t="s">
        <v>110</v>
      </c>
      <c r="H61" s="176"/>
      <c r="I61" s="158">
        <f>SUM(I59,I46:I57,I43,I39)</f>
        <v>40</v>
      </c>
      <c r="P61" s="186" t="s">
        <v>42</v>
      </c>
      <c r="Q61" s="187"/>
      <c r="R61">
        <f>SUM(R39:R60)</f>
        <v>219</v>
      </c>
      <c r="S61">
        <f>SUM(S39:S60)</f>
        <v>0</v>
      </c>
      <c r="U61" s="8"/>
      <c r="V61" s="8"/>
    </row>
    <row r="62" spans="1:26">
      <c r="A62" s="14"/>
      <c r="B62" s="14"/>
      <c r="C62" s="190" t="s">
        <v>43</v>
      </c>
      <c r="D62" s="190"/>
      <c r="E62" s="139">
        <f>E61/D61</f>
        <v>0.18264840182648401</v>
      </c>
      <c r="G62" s="176" t="s">
        <v>111</v>
      </c>
      <c r="H62" s="176"/>
      <c r="I62" s="159">
        <f>I61/D63</f>
        <v>0.32520325203252032</v>
      </c>
      <c r="O62" s="14"/>
      <c r="P62" s="14"/>
      <c r="Q62" s="190" t="s">
        <v>43</v>
      </c>
      <c r="R62" s="190"/>
      <c r="S62" s="12">
        <f>S61/R61</f>
        <v>0</v>
      </c>
      <c r="U62" s="8">
        <f>AVERAGE(U39:U60)</f>
        <v>0</v>
      </c>
      <c r="V62" s="8">
        <f>AVERAGE(V39:V60)</f>
        <v>0</v>
      </c>
    </row>
    <row r="63" spans="1:26">
      <c r="B63" s="188" t="s">
        <v>109</v>
      </c>
      <c r="C63" s="188"/>
      <c r="D63">
        <f>SUM(D59,D46:D57,D43:D44,D39:D41)</f>
        <v>123</v>
      </c>
    </row>
    <row r="64" spans="1:26">
      <c r="A64" s="1" t="s">
        <v>46</v>
      </c>
      <c r="B64" s="1"/>
      <c r="C64" s="1" t="s">
        <v>47</v>
      </c>
      <c r="D64" s="1"/>
      <c r="E64" s="1"/>
      <c r="O64" s="32" t="s">
        <v>45</v>
      </c>
      <c r="P64" s="32"/>
      <c r="Q64" s="32" t="s">
        <v>1</v>
      </c>
      <c r="R64" s="32"/>
      <c r="S64" s="32"/>
      <c r="T64" s="13"/>
      <c r="U64" s="13"/>
      <c r="V64" s="13"/>
      <c r="W64" s="13"/>
      <c r="X64" s="13"/>
      <c r="Y64" s="13"/>
      <c r="Z64" s="13"/>
    </row>
    <row r="65" spans="1:26">
      <c r="F65" s="13"/>
      <c r="G65" s="153"/>
      <c r="H65" s="153"/>
      <c r="I65" s="153"/>
      <c r="J65" s="13"/>
      <c r="K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>
      <c r="A66" s="2" t="s">
        <v>2</v>
      </c>
      <c r="B66" s="2"/>
      <c r="C66" s="2"/>
      <c r="D66" s="2"/>
      <c r="E66" s="2"/>
      <c r="O66" s="20" t="s">
        <v>2</v>
      </c>
      <c r="P66" s="20"/>
      <c r="Q66" s="20"/>
      <c r="R66" s="20"/>
      <c r="S66" s="20"/>
      <c r="T66" s="13"/>
      <c r="U66" s="13"/>
      <c r="V66" s="13"/>
      <c r="W66" s="13"/>
      <c r="X66" s="13"/>
      <c r="Y66" s="13"/>
      <c r="Z66" s="13"/>
    </row>
    <row r="67" spans="1:26">
      <c r="A67" s="3" t="s">
        <v>3</v>
      </c>
      <c r="B67" s="3"/>
      <c r="C67" s="3"/>
      <c r="D67" s="3"/>
      <c r="O67" s="21" t="s">
        <v>3</v>
      </c>
      <c r="P67" s="21"/>
      <c r="Q67" s="21"/>
      <c r="R67" s="21"/>
      <c r="S67" s="13"/>
      <c r="T67" s="13"/>
      <c r="U67" s="13"/>
      <c r="V67" s="13"/>
      <c r="W67" s="13"/>
      <c r="X67" s="13"/>
      <c r="Y67" s="13"/>
      <c r="Z67" s="13"/>
    </row>
    <row r="68" spans="1:26">
      <c r="A68" s="4"/>
      <c r="B68" s="4"/>
      <c r="C68" s="177" t="s">
        <v>4</v>
      </c>
      <c r="D68" s="177"/>
      <c r="E68" s="4" t="s">
        <v>5</v>
      </c>
      <c r="F68" s="4"/>
      <c r="G68" s="154"/>
      <c r="H68" s="154"/>
      <c r="I68" s="154"/>
      <c r="J68" s="5" t="s">
        <v>6</v>
      </c>
      <c r="K68" s="5" t="s">
        <v>7</v>
      </c>
      <c r="L68" s="5" t="s">
        <v>5</v>
      </c>
      <c r="M68" s="171"/>
      <c r="O68" s="22"/>
      <c r="P68" s="22"/>
      <c r="Q68" s="173" t="s">
        <v>4</v>
      </c>
      <c r="R68" s="173"/>
      <c r="S68" s="22" t="s">
        <v>5</v>
      </c>
      <c r="T68" s="22"/>
      <c r="U68" s="22"/>
      <c r="V68" s="22"/>
    </row>
    <row r="69" spans="1:26" ht="16" customHeight="1">
      <c r="A69" s="178" t="s">
        <v>8</v>
      </c>
      <c r="B69" s="6" t="s">
        <v>9</v>
      </c>
      <c r="C69" s="6"/>
      <c r="D69" s="7">
        <v>6</v>
      </c>
      <c r="E69">
        <v>4</v>
      </c>
      <c r="F69" s="8">
        <f t="shared" ref="F69:F90" si="3">E69/D69</f>
        <v>0.66666666666666663</v>
      </c>
      <c r="G69" s="176">
        <f>SUM(E69:E71)/SUM(D69:D71)</f>
        <v>0.5</v>
      </c>
      <c r="H69" s="176">
        <f>SUM(E69:E71)/SUM(D69:D71)</f>
        <v>0.5</v>
      </c>
      <c r="I69" s="203">
        <f>SUM(E69:E71)</f>
        <v>6</v>
      </c>
      <c r="J69" s="15" t="s">
        <v>10</v>
      </c>
      <c r="K69">
        <v>10</v>
      </c>
      <c r="L69">
        <v>10</v>
      </c>
      <c r="M69" s="8">
        <f>L69/K69</f>
        <v>1</v>
      </c>
      <c r="O69" s="193" t="s">
        <v>8</v>
      </c>
      <c r="P69" s="24" t="s">
        <v>9</v>
      </c>
      <c r="Q69" s="24"/>
      <c r="R69" s="25">
        <v>6</v>
      </c>
      <c r="S69">
        <v>0</v>
      </c>
      <c r="T69" s="26">
        <f>S69/R69</f>
        <v>0</v>
      </c>
      <c r="U69" s="192">
        <f>AVERAGE(S69:S71/R69:R71)</f>
        <v>0</v>
      </c>
      <c r="V69" s="192">
        <f>S69:S71/R69:R71</f>
        <v>0</v>
      </c>
    </row>
    <row r="70" spans="1:26">
      <c r="A70" s="179"/>
      <c r="B70" s="6" t="s">
        <v>11</v>
      </c>
      <c r="C70" s="6"/>
      <c r="D70" s="7">
        <v>2</v>
      </c>
      <c r="E70">
        <v>2</v>
      </c>
      <c r="F70" s="8">
        <f t="shared" si="3"/>
        <v>1</v>
      </c>
      <c r="G70" s="176"/>
      <c r="H70" s="176"/>
      <c r="I70" s="203"/>
      <c r="J70" s="15" t="s">
        <v>12</v>
      </c>
      <c r="K70">
        <v>20</v>
      </c>
      <c r="L70">
        <v>18</v>
      </c>
      <c r="M70" s="8">
        <f>L70/K70</f>
        <v>0.9</v>
      </c>
      <c r="O70" s="194"/>
      <c r="P70" s="24" t="s">
        <v>11</v>
      </c>
      <c r="Q70" s="24"/>
      <c r="R70" s="25">
        <v>2</v>
      </c>
      <c r="S70">
        <v>0</v>
      </c>
      <c r="T70" s="26">
        <f>S70/R70</f>
        <v>0</v>
      </c>
      <c r="U70" s="192"/>
      <c r="V70" s="192"/>
    </row>
    <row r="71" spans="1:26">
      <c r="A71" s="180"/>
      <c r="B71" s="6" t="s">
        <v>13</v>
      </c>
      <c r="C71" s="6"/>
      <c r="D71" s="7">
        <v>4</v>
      </c>
      <c r="E71">
        <v>0</v>
      </c>
      <c r="F71" s="8">
        <f t="shared" si="3"/>
        <v>0</v>
      </c>
      <c r="G71" s="176"/>
      <c r="H71" s="176"/>
      <c r="I71" s="203"/>
      <c r="J71" s="15" t="s">
        <v>14</v>
      </c>
      <c r="K71">
        <v>10</v>
      </c>
      <c r="L71">
        <v>10</v>
      </c>
      <c r="M71" s="8">
        <f>L71/K71</f>
        <v>1</v>
      </c>
      <c r="O71" s="195"/>
      <c r="P71" s="24" t="s">
        <v>13</v>
      </c>
      <c r="Q71" s="24"/>
      <c r="R71" s="25">
        <v>4</v>
      </c>
      <c r="S71">
        <v>0</v>
      </c>
      <c r="T71" s="26">
        <f t="shared" ref="T71:T90" si="4">S71/R71</f>
        <v>0</v>
      </c>
      <c r="U71" s="192"/>
      <c r="V71" s="192"/>
    </row>
    <row r="72" spans="1:26" ht="16" customHeight="1">
      <c r="A72" s="178" t="s">
        <v>15</v>
      </c>
      <c r="B72" s="6" t="s">
        <v>16</v>
      </c>
      <c r="C72" s="6"/>
      <c r="D72" s="7">
        <v>30</v>
      </c>
      <c r="E72">
        <v>2</v>
      </c>
      <c r="F72" s="8">
        <f t="shared" si="3"/>
        <v>6.6666666666666666E-2</v>
      </c>
      <c r="G72" s="181">
        <f>SUM(E72:E75)/SUM(D72:D75)</f>
        <v>0.12643678160919541</v>
      </c>
      <c r="H72" s="155"/>
      <c r="I72" s="156"/>
      <c r="J72" s="15" t="s">
        <v>48</v>
      </c>
      <c r="K72">
        <v>10</v>
      </c>
      <c r="L72">
        <v>9</v>
      </c>
      <c r="M72" s="8">
        <f>L72/K72</f>
        <v>0.9</v>
      </c>
      <c r="O72" s="193" t="s">
        <v>15</v>
      </c>
      <c r="P72" s="24" t="s">
        <v>16</v>
      </c>
      <c r="Q72" s="24"/>
      <c r="R72" s="25">
        <v>30</v>
      </c>
      <c r="S72">
        <v>0</v>
      </c>
      <c r="T72" s="26">
        <f t="shared" si="4"/>
        <v>0</v>
      </c>
      <c r="U72" s="204">
        <f>AVERAGE(T72:T75)</f>
        <v>0</v>
      </c>
      <c r="V72" s="18"/>
    </row>
    <row r="73" spans="1:26">
      <c r="A73" s="179"/>
      <c r="B73" s="6" t="s">
        <v>18</v>
      </c>
      <c r="C73" s="6"/>
      <c r="D73" s="7">
        <v>7</v>
      </c>
      <c r="E73">
        <v>7</v>
      </c>
      <c r="F73" s="8">
        <f t="shared" si="3"/>
        <v>1</v>
      </c>
      <c r="G73" s="181"/>
      <c r="H73" s="176">
        <f>SUM(E73:E74)/SUM(D73:D74)</f>
        <v>0.16981132075471697</v>
      </c>
      <c r="I73" s="203">
        <f>SUM(E73:E74)</f>
        <v>9</v>
      </c>
      <c r="J73" s="9" t="s">
        <v>19</v>
      </c>
      <c r="K73">
        <f>SUM(K69:K72)</f>
        <v>50</v>
      </c>
      <c r="L73">
        <f>SUM(L69:L72)</f>
        <v>47</v>
      </c>
      <c r="M73" s="11">
        <f>L73/K73</f>
        <v>0.94</v>
      </c>
      <c r="O73" s="206"/>
      <c r="P73" s="24" t="s">
        <v>18</v>
      </c>
      <c r="Q73" s="24"/>
      <c r="R73" s="25">
        <v>7</v>
      </c>
      <c r="S73">
        <v>0</v>
      </c>
      <c r="T73" s="26">
        <f t="shared" si="4"/>
        <v>0</v>
      </c>
      <c r="U73" s="204"/>
      <c r="V73" s="192">
        <f>AVERAGE(T73:T74)</f>
        <v>0</v>
      </c>
    </row>
    <row r="74" spans="1:26">
      <c r="A74" s="179"/>
      <c r="B74" s="6" t="s">
        <v>20</v>
      </c>
      <c r="C74" s="6"/>
      <c r="D74" s="7">
        <v>46</v>
      </c>
      <c r="E74">
        <v>2</v>
      </c>
      <c r="F74" s="8">
        <f t="shared" si="3"/>
        <v>4.3478260869565216E-2</v>
      </c>
      <c r="G74" s="181"/>
      <c r="H74" s="176"/>
      <c r="I74" s="203"/>
      <c r="O74" s="206"/>
      <c r="P74" s="24" t="s">
        <v>20</v>
      </c>
      <c r="Q74" s="24"/>
      <c r="R74" s="25">
        <v>46</v>
      </c>
      <c r="S74">
        <v>0</v>
      </c>
      <c r="T74" s="26">
        <f t="shared" si="4"/>
        <v>0</v>
      </c>
      <c r="U74" s="204"/>
      <c r="V74" s="192"/>
      <c r="W74" s="13"/>
      <c r="X74" s="13"/>
      <c r="Y74" s="13"/>
      <c r="Z74" s="13"/>
    </row>
    <row r="75" spans="1:26">
      <c r="A75" s="179"/>
      <c r="B75" s="6" t="s">
        <v>21</v>
      </c>
      <c r="C75" s="6"/>
      <c r="D75" s="7">
        <v>4</v>
      </c>
      <c r="E75">
        <v>0</v>
      </c>
      <c r="F75" s="8">
        <f t="shared" si="3"/>
        <v>0</v>
      </c>
      <c r="G75" s="181"/>
      <c r="H75" s="155"/>
      <c r="I75" s="156"/>
      <c r="O75" s="195"/>
      <c r="P75" s="24" t="s">
        <v>21</v>
      </c>
      <c r="Q75" s="24"/>
      <c r="R75" s="25">
        <v>4</v>
      </c>
      <c r="S75">
        <v>0</v>
      </c>
      <c r="T75" s="26">
        <f t="shared" si="4"/>
        <v>0</v>
      </c>
      <c r="U75" s="204"/>
      <c r="V75" s="18"/>
      <c r="W75" s="13"/>
      <c r="X75" s="13"/>
      <c r="Y75" s="13"/>
      <c r="Z75" s="13"/>
    </row>
    <row r="76" spans="1:26" ht="16" customHeight="1">
      <c r="A76" s="178" t="s">
        <v>22</v>
      </c>
      <c r="B76" s="6" t="s">
        <v>23</v>
      </c>
      <c r="C76" s="6"/>
      <c r="D76" s="7">
        <v>15</v>
      </c>
      <c r="E76">
        <v>15</v>
      </c>
      <c r="F76" s="8">
        <f t="shared" si="3"/>
        <v>1</v>
      </c>
      <c r="G76" s="176">
        <f>SUM(E76:E77)/SUM(D76:D77)</f>
        <v>1</v>
      </c>
      <c r="H76" s="176">
        <f>AVERAGE(F76:F77)</f>
        <v>1</v>
      </c>
      <c r="I76" s="203">
        <f>SUM(E76:E77)</f>
        <v>30</v>
      </c>
      <c r="O76" s="193" t="s">
        <v>22</v>
      </c>
      <c r="P76" s="24" t="s">
        <v>23</v>
      </c>
      <c r="Q76" s="24"/>
      <c r="R76" s="25">
        <v>15</v>
      </c>
      <c r="S76">
        <v>0</v>
      </c>
      <c r="T76" s="26">
        <f t="shared" si="4"/>
        <v>0</v>
      </c>
      <c r="U76" s="192">
        <f>AVERAGE(T76:T77)</f>
        <v>0</v>
      </c>
      <c r="V76" s="192">
        <f>AVERAGE(T76:T77)</f>
        <v>0</v>
      </c>
      <c r="W76" s="13"/>
      <c r="X76" s="13"/>
      <c r="Y76" s="13"/>
      <c r="Z76" s="13"/>
    </row>
    <row r="77" spans="1:26">
      <c r="A77" s="180"/>
      <c r="B77" s="6" t="s">
        <v>24</v>
      </c>
      <c r="C77" s="6"/>
      <c r="D77" s="7">
        <v>15</v>
      </c>
      <c r="E77">
        <v>15</v>
      </c>
      <c r="F77" s="8">
        <f t="shared" si="3"/>
        <v>1</v>
      </c>
      <c r="G77" s="176"/>
      <c r="H77" s="176"/>
      <c r="I77" s="203"/>
      <c r="O77" s="195"/>
      <c r="P77" s="24" t="s">
        <v>24</v>
      </c>
      <c r="Q77" s="24"/>
      <c r="R77" s="25">
        <v>15</v>
      </c>
      <c r="S77">
        <v>0</v>
      </c>
      <c r="T77" s="26">
        <f t="shared" si="4"/>
        <v>0</v>
      </c>
      <c r="U77" s="192"/>
      <c r="V77" s="192"/>
      <c r="W77" s="13"/>
      <c r="X77" s="13"/>
      <c r="Y77" s="13"/>
      <c r="Z77" s="13"/>
    </row>
    <row r="78" spans="1:26" ht="16" customHeight="1">
      <c r="A78" s="179" t="s">
        <v>25</v>
      </c>
      <c r="B78" s="6" t="s">
        <v>26</v>
      </c>
      <c r="C78" s="6"/>
      <c r="D78" s="7">
        <v>2</v>
      </c>
      <c r="E78">
        <v>2</v>
      </c>
      <c r="F78" s="8">
        <f t="shared" si="3"/>
        <v>1</v>
      </c>
      <c r="G78" s="176">
        <f>SUM(E78:E80)/SUM(D78:D80)</f>
        <v>0.5</v>
      </c>
      <c r="H78" s="176">
        <f>SUM(E78:E80)/SUM(D78:D80)</f>
        <v>0.5</v>
      </c>
      <c r="I78" s="203">
        <f>SUM(E78:E80)</f>
        <v>3</v>
      </c>
      <c r="O78" s="193" t="s">
        <v>25</v>
      </c>
      <c r="P78" s="24" t="s">
        <v>26</v>
      </c>
      <c r="Q78" s="24"/>
      <c r="R78" s="25">
        <v>2</v>
      </c>
      <c r="S78">
        <v>0</v>
      </c>
      <c r="T78" s="26">
        <f t="shared" si="4"/>
        <v>0</v>
      </c>
      <c r="U78" s="192">
        <f>S69:S90/R69:R90</f>
        <v>0</v>
      </c>
      <c r="V78" s="192">
        <f>(S78:S80/R78:R80)</f>
        <v>0</v>
      </c>
      <c r="W78" s="13"/>
      <c r="X78" s="13"/>
      <c r="Y78" s="13"/>
      <c r="Z78" s="13"/>
    </row>
    <row r="79" spans="1:26">
      <c r="A79" s="179"/>
      <c r="B79" s="6" t="s">
        <v>27</v>
      </c>
      <c r="C79" s="6"/>
      <c r="D79" s="7">
        <v>2</v>
      </c>
      <c r="E79">
        <v>1</v>
      </c>
      <c r="F79" s="8">
        <f t="shared" si="3"/>
        <v>0.5</v>
      </c>
      <c r="G79" s="176"/>
      <c r="H79" s="176"/>
      <c r="I79" s="203"/>
      <c r="O79" s="206"/>
      <c r="P79" s="24" t="s">
        <v>27</v>
      </c>
      <c r="Q79" s="24"/>
      <c r="R79" s="25">
        <v>2</v>
      </c>
      <c r="S79">
        <v>0</v>
      </c>
      <c r="T79" s="26">
        <f t="shared" si="4"/>
        <v>0</v>
      </c>
      <c r="U79" s="192"/>
      <c r="V79" s="192"/>
      <c r="W79" s="13"/>
      <c r="X79" s="13"/>
      <c r="Y79" s="13"/>
      <c r="Z79" s="13"/>
    </row>
    <row r="80" spans="1:26">
      <c r="A80" s="180"/>
      <c r="B80" s="6" t="s">
        <v>28</v>
      </c>
      <c r="C80" s="6"/>
      <c r="D80" s="7">
        <v>2</v>
      </c>
      <c r="E80">
        <v>0</v>
      </c>
      <c r="F80" s="8">
        <f t="shared" si="3"/>
        <v>0</v>
      </c>
      <c r="G80" s="176"/>
      <c r="H80" s="176"/>
      <c r="I80" s="203"/>
      <c r="O80" s="195"/>
      <c r="P80" s="24" t="s">
        <v>28</v>
      </c>
      <c r="Q80" s="24"/>
      <c r="R80" s="25">
        <v>2</v>
      </c>
      <c r="S80">
        <v>0</v>
      </c>
      <c r="T80" s="26">
        <f t="shared" si="4"/>
        <v>0</v>
      </c>
      <c r="U80" s="192"/>
      <c r="V80" s="192"/>
      <c r="W80" s="13"/>
      <c r="X80" s="13"/>
      <c r="Y80" s="13"/>
      <c r="Z80" s="13"/>
    </row>
    <row r="81" spans="1:26" ht="16" customHeight="1">
      <c r="A81" s="178" t="s">
        <v>29</v>
      </c>
      <c r="B81" s="6" t="s">
        <v>30</v>
      </c>
      <c r="C81" s="6"/>
      <c r="D81" s="7">
        <v>2</v>
      </c>
      <c r="E81">
        <v>2</v>
      </c>
      <c r="F81" s="8">
        <f t="shared" si="3"/>
        <v>1</v>
      </c>
      <c r="G81" s="176">
        <f>SUM(E81:E86)/SUM(D81:D86)</f>
        <v>1</v>
      </c>
      <c r="H81" s="176">
        <f>SUM(E81:E86)/SUM(D81:D86)</f>
        <v>1</v>
      </c>
      <c r="I81" s="203">
        <f>SUM(E81:E86)</f>
        <v>12</v>
      </c>
      <c r="O81" s="193" t="s">
        <v>29</v>
      </c>
      <c r="P81" s="24" t="s">
        <v>30</v>
      </c>
      <c r="Q81" s="24"/>
      <c r="R81" s="25">
        <v>2</v>
      </c>
      <c r="S81">
        <v>0</v>
      </c>
      <c r="T81" s="26">
        <f t="shared" si="4"/>
        <v>0</v>
      </c>
      <c r="U81" s="192">
        <f>S69:S90/R69:R90</f>
        <v>0</v>
      </c>
      <c r="V81" s="192">
        <f>(S81:S86/R81:R86)</f>
        <v>0</v>
      </c>
      <c r="W81" s="13"/>
      <c r="X81" s="13"/>
      <c r="Y81" s="13"/>
      <c r="Z81" s="13"/>
    </row>
    <row r="82" spans="1:26">
      <c r="A82" s="179"/>
      <c r="B82" s="6" t="s">
        <v>31</v>
      </c>
      <c r="C82" s="6"/>
      <c r="D82" s="7">
        <v>2</v>
      </c>
      <c r="E82">
        <v>2</v>
      </c>
      <c r="F82" s="8">
        <f t="shared" si="3"/>
        <v>1</v>
      </c>
      <c r="G82" s="176"/>
      <c r="H82" s="176"/>
      <c r="I82" s="203"/>
      <c r="O82" s="206"/>
      <c r="P82" s="24" t="s">
        <v>31</v>
      </c>
      <c r="Q82" s="24"/>
      <c r="R82" s="25">
        <v>2</v>
      </c>
      <c r="S82">
        <v>0</v>
      </c>
      <c r="T82" s="26">
        <f t="shared" si="4"/>
        <v>0</v>
      </c>
      <c r="U82" s="192"/>
      <c r="V82" s="192"/>
      <c r="W82" s="13"/>
      <c r="X82" s="13"/>
      <c r="Y82" s="13"/>
      <c r="Z82" s="13"/>
    </row>
    <row r="83" spans="1:26">
      <c r="A83" s="179"/>
      <c r="B83" s="6" t="s">
        <v>32</v>
      </c>
      <c r="C83" s="6"/>
      <c r="D83" s="7">
        <v>2</v>
      </c>
      <c r="E83">
        <v>2</v>
      </c>
      <c r="F83" s="8">
        <f t="shared" si="3"/>
        <v>1</v>
      </c>
      <c r="G83" s="176"/>
      <c r="H83" s="176"/>
      <c r="I83" s="203"/>
      <c r="O83" s="206"/>
      <c r="P83" s="24" t="s">
        <v>32</v>
      </c>
      <c r="Q83" s="24"/>
      <c r="R83" s="25">
        <v>2</v>
      </c>
      <c r="S83">
        <v>0</v>
      </c>
      <c r="T83" s="26">
        <f t="shared" si="4"/>
        <v>0</v>
      </c>
      <c r="U83" s="192"/>
      <c r="V83" s="192"/>
      <c r="W83" s="13"/>
      <c r="X83" s="13"/>
      <c r="Y83" s="13"/>
      <c r="Z83" s="13"/>
    </row>
    <row r="84" spans="1:26">
      <c r="A84" s="179"/>
      <c r="B84" s="6" t="s">
        <v>33</v>
      </c>
      <c r="C84" s="6"/>
      <c r="D84" s="7">
        <v>2</v>
      </c>
      <c r="E84">
        <v>2</v>
      </c>
      <c r="F84" s="8">
        <f t="shared" si="3"/>
        <v>1</v>
      </c>
      <c r="G84" s="176"/>
      <c r="H84" s="176"/>
      <c r="I84" s="203"/>
      <c r="O84" s="206"/>
      <c r="P84" s="24" t="s">
        <v>33</v>
      </c>
      <c r="Q84" s="24"/>
      <c r="R84" s="25">
        <v>2</v>
      </c>
      <c r="S84">
        <v>0</v>
      </c>
      <c r="T84" s="26">
        <f t="shared" si="4"/>
        <v>0</v>
      </c>
      <c r="U84" s="192"/>
      <c r="V84" s="192"/>
      <c r="W84" s="13"/>
      <c r="X84" s="13"/>
      <c r="Y84" s="13"/>
      <c r="Z84" s="13"/>
    </row>
    <row r="85" spans="1:26">
      <c r="A85" s="179"/>
      <c r="B85" s="6" t="s">
        <v>34</v>
      </c>
      <c r="C85" s="6"/>
      <c r="D85" s="7">
        <v>2</v>
      </c>
      <c r="E85">
        <v>2</v>
      </c>
      <c r="F85" s="8">
        <f t="shared" si="3"/>
        <v>1</v>
      </c>
      <c r="G85" s="176"/>
      <c r="H85" s="176"/>
      <c r="I85" s="203"/>
      <c r="O85" s="206"/>
      <c r="P85" s="24" t="s">
        <v>34</v>
      </c>
      <c r="Q85" s="24"/>
      <c r="R85" s="25">
        <v>2</v>
      </c>
      <c r="S85">
        <v>0</v>
      </c>
      <c r="T85" s="26">
        <f t="shared" si="4"/>
        <v>0</v>
      </c>
      <c r="U85" s="192"/>
      <c r="V85" s="192"/>
      <c r="W85" s="13"/>
      <c r="X85" s="13"/>
      <c r="Y85" s="13"/>
      <c r="Z85" s="13"/>
    </row>
    <row r="86" spans="1:26">
      <c r="A86" s="180"/>
      <c r="B86" s="6" t="s">
        <v>35</v>
      </c>
      <c r="C86" s="6"/>
      <c r="D86" s="7">
        <v>2</v>
      </c>
      <c r="E86">
        <v>2</v>
      </c>
      <c r="F86" s="8">
        <f t="shared" si="3"/>
        <v>1</v>
      </c>
      <c r="G86" s="176"/>
      <c r="H86" s="176"/>
      <c r="I86" s="203"/>
      <c r="O86" s="195"/>
      <c r="P86" s="24" t="s">
        <v>35</v>
      </c>
      <c r="Q86" s="24"/>
      <c r="R86" s="25">
        <v>2</v>
      </c>
      <c r="S86">
        <v>0</v>
      </c>
      <c r="T86" s="26">
        <f t="shared" si="4"/>
        <v>0</v>
      </c>
      <c r="U86" s="192"/>
      <c r="V86" s="192"/>
      <c r="W86" s="13"/>
      <c r="X86" s="13"/>
      <c r="Y86" s="13"/>
      <c r="Z86" s="13"/>
    </row>
    <row r="87" spans="1:26" ht="16" customHeight="1">
      <c r="A87" s="184" t="s">
        <v>36</v>
      </c>
      <c r="B87" s="6" t="s">
        <v>37</v>
      </c>
      <c r="C87" s="6"/>
      <c r="D87" s="7">
        <v>6</v>
      </c>
      <c r="E87">
        <v>1</v>
      </c>
      <c r="F87" s="8">
        <f t="shared" si="3"/>
        <v>0.16666666666666666</v>
      </c>
      <c r="G87" s="176">
        <f>SUM(E87:E88)/SUM(D87:D88)</f>
        <v>2.3255813953488372E-2</v>
      </c>
      <c r="H87" s="157">
        <f>E87/D87</f>
        <v>0.16666666666666666</v>
      </c>
      <c r="I87" s="158">
        <f>SUM(E87)</f>
        <v>1</v>
      </c>
      <c r="O87" s="207" t="s">
        <v>36</v>
      </c>
      <c r="P87" s="24" t="s">
        <v>37</v>
      </c>
      <c r="Q87" s="24"/>
      <c r="R87" s="25">
        <v>8</v>
      </c>
      <c r="S87">
        <v>0</v>
      </c>
      <c r="T87" s="26">
        <f t="shared" si="4"/>
        <v>0</v>
      </c>
      <c r="U87" s="192">
        <f>S87:S88/R87:R88</f>
        <v>0</v>
      </c>
      <c r="V87" s="8"/>
      <c r="W87" s="13"/>
      <c r="X87" s="13"/>
      <c r="Y87" s="13"/>
      <c r="Z87" s="13"/>
    </row>
    <row r="88" spans="1:26">
      <c r="A88" s="185"/>
      <c r="B88" s="6" t="s">
        <v>38</v>
      </c>
      <c r="C88" s="6"/>
      <c r="D88" s="7">
        <v>37</v>
      </c>
      <c r="E88">
        <v>0</v>
      </c>
      <c r="F88" s="8">
        <f t="shared" si="3"/>
        <v>0</v>
      </c>
      <c r="G88" s="176"/>
      <c r="H88" s="155"/>
      <c r="I88" s="156"/>
      <c r="O88" s="208"/>
      <c r="P88" s="24" t="s">
        <v>38</v>
      </c>
      <c r="Q88" s="24"/>
      <c r="R88" s="25">
        <v>37</v>
      </c>
      <c r="S88">
        <v>0</v>
      </c>
      <c r="T88" s="26">
        <f t="shared" si="4"/>
        <v>0</v>
      </c>
      <c r="U88" s="192"/>
      <c r="V88" s="18"/>
      <c r="W88" s="13"/>
      <c r="X88" s="13"/>
      <c r="Y88" s="13"/>
      <c r="Z88" s="13"/>
    </row>
    <row r="89" spans="1:26" ht="16" customHeight="1">
      <c r="A89" s="189" t="s">
        <v>39</v>
      </c>
      <c r="B89" s="6" t="s">
        <v>40</v>
      </c>
      <c r="C89" s="6"/>
      <c r="D89" s="7">
        <v>2</v>
      </c>
      <c r="E89">
        <v>2</v>
      </c>
      <c r="F89" s="8">
        <f t="shared" si="3"/>
        <v>1</v>
      </c>
      <c r="G89" s="151">
        <f>E89/D89</f>
        <v>1</v>
      </c>
      <c r="H89" s="151">
        <f>E89/D89</f>
        <v>1</v>
      </c>
      <c r="I89" s="158">
        <f>SUM(E89)</f>
        <v>2</v>
      </c>
      <c r="O89" s="200" t="s">
        <v>39</v>
      </c>
      <c r="P89" s="24" t="s">
        <v>40</v>
      </c>
      <c r="Q89" s="24"/>
      <c r="R89" s="25">
        <v>2</v>
      </c>
      <c r="S89">
        <v>0</v>
      </c>
      <c r="T89" s="26">
        <f t="shared" si="4"/>
        <v>0</v>
      </c>
      <c r="U89" s="17">
        <f>S89/R89</f>
        <v>0</v>
      </c>
      <c r="V89" s="8">
        <f>S89/R89</f>
        <v>0</v>
      </c>
      <c r="W89" s="13"/>
      <c r="X89" s="13"/>
      <c r="Y89" s="13"/>
      <c r="Z89" s="13"/>
    </row>
    <row r="90" spans="1:26">
      <c r="A90" s="189"/>
      <c r="B90" s="6" t="s">
        <v>41</v>
      </c>
      <c r="C90" s="6"/>
      <c r="D90" s="7">
        <v>25</v>
      </c>
      <c r="E90">
        <v>0</v>
      </c>
      <c r="F90" s="8">
        <f t="shared" si="3"/>
        <v>0</v>
      </c>
      <c r="G90" s="151">
        <f>E90/D90</f>
        <v>0</v>
      </c>
      <c r="H90" s="155"/>
      <c r="I90" s="156"/>
      <c r="O90" s="201"/>
      <c r="P90" s="24" t="s">
        <v>41</v>
      </c>
      <c r="Q90" s="24"/>
      <c r="R90" s="25">
        <v>25</v>
      </c>
      <c r="S90">
        <v>0</v>
      </c>
      <c r="T90" s="26">
        <f t="shared" si="4"/>
        <v>0</v>
      </c>
      <c r="U90" s="17">
        <f>S90/R90</f>
        <v>0</v>
      </c>
      <c r="V90" s="18"/>
      <c r="W90" s="13"/>
      <c r="X90" s="13"/>
      <c r="Y90" s="13"/>
      <c r="Z90" s="13"/>
    </row>
    <row r="91" spans="1:26">
      <c r="B91" s="186" t="s">
        <v>42</v>
      </c>
      <c r="C91" s="187"/>
      <c r="D91">
        <f>SUM(D69:D90)</f>
        <v>217</v>
      </c>
      <c r="E91">
        <f>SUM(E69:E90)</f>
        <v>65</v>
      </c>
      <c r="G91" s="176" t="s">
        <v>110</v>
      </c>
      <c r="H91" s="176"/>
      <c r="I91" s="158">
        <f>SUM(I89,I76:I87,I73,I69)</f>
        <v>63</v>
      </c>
      <c r="O91" s="13"/>
      <c r="P91" s="202" t="s">
        <v>42</v>
      </c>
      <c r="Q91" s="202"/>
      <c r="R91" s="13">
        <v>219</v>
      </c>
      <c r="S91" s="13"/>
      <c r="T91" s="13"/>
      <c r="U91" s="26"/>
      <c r="V91" s="26"/>
      <c r="W91" s="13"/>
      <c r="X91" s="13"/>
      <c r="Y91" s="13"/>
      <c r="Z91" s="13"/>
    </row>
    <row r="92" spans="1:26">
      <c r="A92" s="16"/>
      <c r="B92" s="16"/>
      <c r="C92" s="190" t="s">
        <v>43</v>
      </c>
      <c r="D92" s="190"/>
      <c r="E92" s="139">
        <f>E91/D91</f>
        <v>0.29953917050691242</v>
      </c>
      <c r="F92" s="14"/>
      <c r="G92" s="176" t="s">
        <v>111</v>
      </c>
      <c r="H92" s="176"/>
      <c r="I92" s="159">
        <f>I91/D93</f>
        <v>0.52066115702479343</v>
      </c>
      <c r="J92" s="14"/>
      <c r="K92" s="13"/>
      <c r="O92" s="14"/>
      <c r="P92" s="14"/>
      <c r="Q92" s="190" t="s">
        <v>43</v>
      </c>
      <c r="R92" s="190"/>
      <c r="S92" s="30"/>
      <c r="T92" s="13"/>
      <c r="U92" s="26">
        <v>0.46</v>
      </c>
      <c r="V92" s="26">
        <v>0.63</v>
      </c>
      <c r="W92" s="13"/>
      <c r="X92" s="13"/>
      <c r="Y92" s="13"/>
      <c r="Z92" s="13"/>
    </row>
    <row r="93" spans="1:26" ht="17" thickBot="1">
      <c r="B93" s="188" t="s">
        <v>109</v>
      </c>
      <c r="C93" s="188"/>
      <c r="D93">
        <f>SUM(D89,D76:D87,D73:D74,D69:D71)</f>
        <v>121</v>
      </c>
    </row>
    <row r="94" spans="1:26" ht="17" thickBot="1">
      <c r="A94" s="1" t="s">
        <v>49</v>
      </c>
      <c r="B94" s="1"/>
      <c r="C94" s="1" t="s">
        <v>1</v>
      </c>
      <c r="D94" s="1"/>
      <c r="E94" s="1"/>
      <c r="F94" s="13"/>
      <c r="G94" s="153"/>
      <c r="H94" s="153"/>
      <c r="I94" s="153"/>
      <c r="J94" s="13"/>
      <c r="K94" s="13"/>
      <c r="O94" s="33" t="s">
        <v>55</v>
      </c>
      <c r="P94" s="34"/>
      <c r="Q94" s="34"/>
      <c r="R94" s="34"/>
      <c r="S94" s="35"/>
      <c r="T94" s="13"/>
      <c r="U94" s="13"/>
      <c r="V94" s="13"/>
      <c r="W94" s="13"/>
      <c r="X94" s="13"/>
      <c r="Y94" s="13"/>
      <c r="Z94" s="13"/>
    </row>
    <row r="95" spans="1:26">
      <c r="A95" s="13"/>
      <c r="B95" s="13"/>
      <c r="C95" s="13"/>
      <c r="D95" s="13"/>
      <c r="E95" s="13"/>
      <c r="F95" s="13"/>
      <c r="G95" s="153"/>
      <c r="H95" s="153"/>
      <c r="I95" s="153"/>
      <c r="J95" s="13"/>
      <c r="K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>
      <c r="A96" s="2" t="s">
        <v>2</v>
      </c>
      <c r="B96" s="2"/>
      <c r="C96" s="2"/>
      <c r="D96" s="2"/>
      <c r="E96" s="2"/>
      <c r="O96" s="20" t="s">
        <v>2</v>
      </c>
      <c r="P96" s="20"/>
      <c r="Q96" s="20"/>
      <c r="R96" s="20"/>
      <c r="S96" s="20"/>
      <c r="T96" s="13"/>
      <c r="U96" s="13"/>
      <c r="V96" s="13"/>
      <c r="W96" s="13"/>
      <c r="X96" s="13"/>
      <c r="Y96" s="13"/>
      <c r="Z96" s="13"/>
    </row>
    <row r="97" spans="1:31">
      <c r="A97" s="3" t="s">
        <v>3</v>
      </c>
      <c r="B97" s="3"/>
      <c r="C97" s="3"/>
      <c r="D97" s="3"/>
      <c r="O97" s="21" t="s">
        <v>3</v>
      </c>
      <c r="P97" s="21"/>
      <c r="Q97" s="21"/>
      <c r="R97" s="21"/>
      <c r="S97" s="13"/>
      <c r="T97" s="13"/>
      <c r="U97" s="13"/>
      <c r="V97" s="13"/>
      <c r="W97" s="13"/>
      <c r="X97" s="13"/>
      <c r="Y97" s="13"/>
      <c r="Z97" s="13"/>
    </row>
    <row r="98" spans="1:31" ht="17" thickBot="1">
      <c r="A98" s="4"/>
      <c r="B98" s="4"/>
      <c r="C98" s="177" t="s">
        <v>4</v>
      </c>
      <c r="D98" s="177"/>
      <c r="E98" s="4" t="s">
        <v>5</v>
      </c>
      <c r="F98" s="4"/>
      <c r="G98" s="154"/>
      <c r="H98" s="154"/>
      <c r="I98" s="154"/>
      <c r="J98" s="5" t="s">
        <v>6</v>
      </c>
      <c r="K98" s="5" t="s">
        <v>7</v>
      </c>
      <c r="L98" s="5" t="s">
        <v>5</v>
      </c>
      <c r="M98" s="171"/>
      <c r="O98" s="22"/>
      <c r="P98" s="22"/>
      <c r="Q98" s="173" t="s">
        <v>4</v>
      </c>
      <c r="R98" s="173"/>
      <c r="S98" s="22" t="s">
        <v>5</v>
      </c>
      <c r="T98" s="22"/>
      <c r="U98" s="22"/>
      <c r="V98" s="22"/>
      <c r="W98" s="23" t="s">
        <v>6</v>
      </c>
      <c r="X98" s="23" t="s">
        <v>7</v>
      </c>
      <c r="Y98" s="23" t="s">
        <v>5</v>
      </c>
      <c r="Z98" s="13"/>
      <c r="AA98" t="s">
        <v>97</v>
      </c>
      <c r="AB98" s="132" t="s">
        <v>113</v>
      </c>
      <c r="AC98" s="132" t="s">
        <v>114</v>
      </c>
      <c r="AD98" s="173" t="s">
        <v>115</v>
      </c>
      <c r="AE98" s="173"/>
    </row>
    <row r="99" spans="1:31" ht="16" customHeight="1">
      <c r="A99" s="178" t="s">
        <v>8</v>
      </c>
      <c r="B99" s="6" t="s">
        <v>9</v>
      </c>
      <c r="C99" s="6"/>
      <c r="D99" s="7">
        <v>6</v>
      </c>
      <c r="E99">
        <v>2</v>
      </c>
      <c r="F99" s="8">
        <f t="shared" ref="F99:F120" si="5">E99/D99</f>
        <v>0.33333333333333331</v>
      </c>
      <c r="G99" s="176">
        <f>SUM(E99:E101)/SUM(D99:D101)</f>
        <v>0.58333333333333337</v>
      </c>
      <c r="H99" s="176">
        <f>SUM(E99:E101)/SUM(D99:D101)</f>
        <v>0.58333333333333337</v>
      </c>
      <c r="I99" s="203">
        <f>SUM(E99:E101)</f>
        <v>7</v>
      </c>
      <c r="J99" s="6" t="s">
        <v>10</v>
      </c>
      <c r="K99">
        <v>10</v>
      </c>
      <c r="L99">
        <v>9</v>
      </c>
      <c r="M99" s="8">
        <f>L99/K99</f>
        <v>0.9</v>
      </c>
      <c r="O99" s="193" t="s">
        <v>8</v>
      </c>
      <c r="P99" s="24" t="s">
        <v>9</v>
      </c>
      <c r="Q99" s="24"/>
      <c r="R99" s="25">
        <v>6</v>
      </c>
      <c r="S99">
        <v>0</v>
      </c>
      <c r="T99" s="26">
        <f>S99/R99</f>
        <v>0</v>
      </c>
      <c r="U99" s="209"/>
      <c r="V99" s="209"/>
      <c r="W99" s="92" t="s">
        <v>10</v>
      </c>
      <c r="X99" s="51">
        <v>10</v>
      </c>
      <c r="Y99" s="52">
        <f>AVERAGE(Q22,U6,Q6)</f>
        <v>8.6666666666666661</v>
      </c>
      <c r="Z99" s="81">
        <f t="shared" ref="Z99:Z105" si="6">Y99/X99</f>
        <v>0.86666666666666659</v>
      </c>
      <c r="AA99" s="8">
        <v>1</v>
      </c>
      <c r="AB99" s="108">
        <f>MAX(R22,V6,R6)</f>
        <v>1</v>
      </c>
      <c r="AC99" s="8">
        <f>MIN(R22,V6,R6)</f>
        <v>0.7</v>
      </c>
      <c r="AD99" s="8">
        <f>_xlfn.STDEV.P(R6,V6,R22)</f>
        <v>0.12472191289246418</v>
      </c>
    </row>
    <row r="100" spans="1:31">
      <c r="A100" s="179"/>
      <c r="B100" s="6" t="s">
        <v>11</v>
      </c>
      <c r="C100" s="6"/>
      <c r="D100" s="7">
        <v>2</v>
      </c>
      <c r="E100">
        <v>2</v>
      </c>
      <c r="F100" s="8">
        <f t="shared" si="5"/>
        <v>1</v>
      </c>
      <c r="G100" s="176"/>
      <c r="H100" s="176"/>
      <c r="I100" s="203"/>
      <c r="J100" s="6" t="s">
        <v>12</v>
      </c>
      <c r="K100">
        <v>20</v>
      </c>
      <c r="L100">
        <v>20</v>
      </c>
      <c r="M100" s="8">
        <f>L100/K100</f>
        <v>1</v>
      </c>
      <c r="O100" s="194"/>
      <c r="P100" s="24" t="s">
        <v>11</v>
      </c>
      <c r="Q100" s="24"/>
      <c r="R100" s="25">
        <v>2</v>
      </c>
      <c r="S100">
        <v>0</v>
      </c>
      <c r="T100" s="26">
        <f>S100/R100</f>
        <v>0</v>
      </c>
      <c r="U100" s="209"/>
      <c r="V100" s="209"/>
      <c r="W100" s="61" t="s">
        <v>99</v>
      </c>
      <c r="X100" s="49">
        <v>20</v>
      </c>
      <c r="Y100" s="50">
        <f>AVERAGE(Q23,U7,Q7)</f>
        <v>19.666666666666668</v>
      </c>
      <c r="Z100" s="82">
        <f t="shared" si="6"/>
        <v>0.98333333333333339</v>
      </c>
      <c r="AA100" s="8">
        <v>1</v>
      </c>
      <c r="AB100" s="108">
        <f>MAX(R23,V7,R7)</f>
        <v>1</v>
      </c>
      <c r="AC100" s="8">
        <f>MIN(R23,V7,R7)</f>
        <v>0.9</v>
      </c>
      <c r="AD100" s="8">
        <f>_xlfn.STDEV.P(R7,V7,R23)</f>
        <v>4.0824829046386291E-2</v>
      </c>
    </row>
    <row r="101" spans="1:31">
      <c r="A101" s="180"/>
      <c r="B101" s="6" t="s">
        <v>13</v>
      </c>
      <c r="C101" s="6"/>
      <c r="D101" s="7">
        <v>4</v>
      </c>
      <c r="E101">
        <v>3</v>
      </c>
      <c r="F101" s="8">
        <f t="shared" si="5"/>
        <v>0.75</v>
      </c>
      <c r="G101" s="176"/>
      <c r="H101" s="176"/>
      <c r="I101" s="203"/>
      <c r="J101" s="6" t="s">
        <v>14</v>
      </c>
      <c r="K101">
        <v>10</v>
      </c>
      <c r="L101">
        <v>10</v>
      </c>
      <c r="M101" s="8">
        <f>L101/K101</f>
        <v>1</v>
      </c>
      <c r="O101" s="195"/>
      <c r="P101" s="24" t="s">
        <v>13</v>
      </c>
      <c r="Q101" s="24"/>
      <c r="R101" s="25">
        <v>4</v>
      </c>
      <c r="S101">
        <v>0</v>
      </c>
      <c r="T101" s="26">
        <f t="shared" ref="T101:T120" si="7">S101/R101</f>
        <v>0</v>
      </c>
      <c r="U101" s="209"/>
      <c r="V101" s="209"/>
      <c r="W101" s="61" t="s">
        <v>100</v>
      </c>
      <c r="X101" s="49">
        <v>10</v>
      </c>
      <c r="Y101" s="50">
        <f>AVERAGE(Q24,U8,Q8)</f>
        <v>8.6666666666666661</v>
      </c>
      <c r="Z101" s="82">
        <f t="shared" si="6"/>
        <v>0.86666666666666659</v>
      </c>
      <c r="AA101" s="8">
        <v>1</v>
      </c>
      <c r="AB101" s="108">
        <f>MAX(R24,V8,R8)</f>
        <v>1</v>
      </c>
      <c r="AC101" s="8">
        <f>MIN(R24,V8,R8)</f>
        <v>0.6</v>
      </c>
      <c r="AD101" s="8">
        <f>_xlfn.STDEV.P(R8,V8,R24)</f>
        <v>0.18856180831641248</v>
      </c>
    </row>
    <row r="102" spans="1:31" ht="16" customHeight="1">
      <c r="A102" s="178" t="s">
        <v>15</v>
      </c>
      <c r="B102" s="6" t="s">
        <v>16</v>
      </c>
      <c r="C102" s="6"/>
      <c r="D102" s="7">
        <v>30</v>
      </c>
      <c r="E102">
        <v>0</v>
      </c>
      <c r="F102" s="8">
        <f t="shared" si="5"/>
        <v>0</v>
      </c>
      <c r="G102" s="181">
        <f>SUM(E102:E105)/SUM(D102:D105)</f>
        <v>0.22222222222222221</v>
      </c>
      <c r="H102" s="155"/>
      <c r="I102" s="156"/>
      <c r="J102" s="6" t="s">
        <v>17</v>
      </c>
      <c r="K102">
        <v>10</v>
      </c>
      <c r="L102">
        <v>10</v>
      </c>
      <c r="M102" s="8">
        <f>L102/K102</f>
        <v>1</v>
      </c>
      <c r="O102" s="193" t="s">
        <v>15</v>
      </c>
      <c r="P102" s="24" t="s">
        <v>16</v>
      </c>
      <c r="Q102" s="24"/>
      <c r="R102" s="25">
        <v>30</v>
      </c>
      <c r="S102">
        <v>0</v>
      </c>
      <c r="T102" s="26">
        <f t="shared" si="7"/>
        <v>0</v>
      </c>
      <c r="U102" s="209"/>
      <c r="V102" s="28"/>
      <c r="W102" s="61" t="s">
        <v>48</v>
      </c>
      <c r="X102" s="49">
        <v>10</v>
      </c>
      <c r="Y102" s="50">
        <f>AVERAGE(Q25,U9,Q9)</f>
        <v>8.3333333333333339</v>
      </c>
      <c r="Z102" s="82">
        <f t="shared" si="6"/>
        <v>0.83333333333333337</v>
      </c>
      <c r="AA102" s="8">
        <v>1</v>
      </c>
      <c r="AB102" s="108">
        <f>MAX(R25,V9,R9)</f>
        <v>1</v>
      </c>
      <c r="AC102" s="8">
        <f>MIN(R25,V9,R9)</f>
        <v>0.5</v>
      </c>
      <c r="AD102" s="8">
        <f>_xlfn.STDEV.P(R9,V9,R25)</f>
        <v>0.23570226039551584</v>
      </c>
    </row>
    <row r="103" spans="1:31">
      <c r="A103" s="179"/>
      <c r="B103" s="6" t="s">
        <v>18</v>
      </c>
      <c r="C103" s="6"/>
      <c r="D103" s="7">
        <v>4</v>
      </c>
      <c r="E103">
        <v>4</v>
      </c>
      <c r="F103" s="8">
        <f t="shared" si="5"/>
        <v>1</v>
      </c>
      <c r="G103" s="181"/>
      <c r="H103" s="176">
        <f>SUM(E103:E104)/SUM(D103:D104)</f>
        <v>0.35714285714285715</v>
      </c>
      <c r="I103" s="203">
        <f>SUM(E103:E104)</f>
        <v>20</v>
      </c>
      <c r="J103" s="9" t="s">
        <v>19</v>
      </c>
      <c r="K103">
        <f>SUM(K99:K102)</f>
        <v>50</v>
      </c>
      <c r="L103">
        <f>SUM(L99:L102)</f>
        <v>49</v>
      </c>
      <c r="M103" s="11">
        <f>L103/K103</f>
        <v>0.98</v>
      </c>
      <c r="O103" s="206"/>
      <c r="P103" s="24" t="s">
        <v>18</v>
      </c>
      <c r="Q103" s="24"/>
      <c r="R103" s="25">
        <v>7</v>
      </c>
      <c r="S103">
        <v>0</v>
      </c>
      <c r="T103" s="26">
        <f t="shared" si="7"/>
        <v>0</v>
      </c>
      <c r="U103" s="209"/>
      <c r="V103" s="209"/>
      <c r="W103" s="97" t="s">
        <v>19</v>
      </c>
      <c r="X103" s="49">
        <v>50</v>
      </c>
      <c r="Y103" s="86">
        <f>SUM(Y99:Y102)</f>
        <v>45.333333333333336</v>
      </c>
      <c r="Z103" s="87">
        <f t="shared" si="6"/>
        <v>0.90666666666666673</v>
      </c>
      <c r="AA103" s="8">
        <v>1</v>
      </c>
      <c r="AB103" s="108">
        <f>MAX(R26,V10,R10)</f>
        <v>1</v>
      </c>
      <c r="AC103" s="8">
        <f>MIN(R26,V10,R10)</f>
        <v>0.84</v>
      </c>
      <c r="AD103" s="8">
        <f>_xlfn.STDEV.P(R10,V10,R26)</f>
        <v>6.7986926847903806E-2</v>
      </c>
    </row>
    <row r="104" spans="1:31">
      <c r="A104" s="179"/>
      <c r="B104" s="6" t="s">
        <v>20</v>
      </c>
      <c r="C104" s="6"/>
      <c r="D104" s="7">
        <v>52</v>
      </c>
      <c r="E104">
        <v>16</v>
      </c>
      <c r="F104" s="8">
        <f t="shared" si="5"/>
        <v>0.30769230769230771</v>
      </c>
      <c r="G104" s="181"/>
      <c r="H104" s="176"/>
      <c r="I104" s="203"/>
      <c r="O104" s="206"/>
      <c r="P104" s="24" t="s">
        <v>20</v>
      </c>
      <c r="Q104" s="24"/>
      <c r="R104" s="25">
        <v>46</v>
      </c>
      <c r="S104">
        <v>0</v>
      </c>
      <c r="T104" s="26">
        <f t="shared" si="7"/>
        <v>0</v>
      </c>
      <c r="U104" s="209"/>
      <c r="V104" s="209"/>
      <c r="W104" s="88" t="s">
        <v>88</v>
      </c>
      <c r="X104" s="49">
        <v>50</v>
      </c>
      <c r="Y104" s="49">
        <f>MAX(Q26,U10,Q10)</f>
        <v>50</v>
      </c>
      <c r="Z104" s="89">
        <f t="shared" si="6"/>
        <v>1</v>
      </c>
    </row>
    <row r="105" spans="1:31" ht="17" thickBot="1">
      <c r="A105" s="179"/>
      <c r="B105" s="6" t="s">
        <v>21</v>
      </c>
      <c r="C105" s="6"/>
      <c r="D105" s="7">
        <v>4</v>
      </c>
      <c r="E105">
        <v>0</v>
      </c>
      <c r="F105" s="8">
        <f t="shared" si="5"/>
        <v>0</v>
      </c>
      <c r="G105" s="181"/>
      <c r="H105" s="155"/>
      <c r="I105" s="156"/>
      <c r="O105" s="195"/>
      <c r="P105" s="24" t="s">
        <v>21</v>
      </c>
      <c r="Q105" s="24"/>
      <c r="R105" s="25">
        <v>4</v>
      </c>
      <c r="S105">
        <v>0</v>
      </c>
      <c r="T105" s="26">
        <f t="shared" si="7"/>
        <v>0</v>
      </c>
      <c r="U105" s="209"/>
      <c r="V105" s="28"/>
      <c r="W105" s="90" t="s">
        <v>87</v>
      </c>
      <c r="X105" s="55">
        <v>50</v>
      </c>
      <c r="Y105" s="55">
        <f>MIN(U10,Q26,Q10)</f>
        <v>42</v>
      </c>
      <c r="Z105" s="91">
        <f t="shared" si="6"/>
        <v>0.84</v>
      </c>
    </row>
    <row r="106" spans="1:31" ht="16" customHeight="1">
      <c r="A106" s="178" t="s">
        <v>22</v>
      </c>
      <c r="B106" s="6" t="s">
        <v>23</v>
      </c>
      <c r="C106" s="6"/>
      <c r="D106" s="7">
        <v>15</v>
      </c>
      <c r="E106">
        <v>13</v>
      </c>
      <c r="F106" s="8">
        <f t="shared" si="5"/>
        <v>0.8666666666666667</v>
      </c>
      <c r="G106" s="176">
        <f>SUM(E106:E107)/SUM(D106:D107)</f>
        <v>0.9</v>
      </c>
      <c r="H106" s="176">
        <f>AVERAGE(F106:F107)</f>
        <v>0.9</v>
      </c>
      <c r="I106" s="203">
        <f>SUM(E106:E107)</f>
        <v>27</v>
      </c>
      <c r="O106" s="193" t="s">
        <v>22</v>
      </c>
      <c r="P106" s="24" t="s">
        <v>23</v>
      </c>
      <c r="Q106" s="24"/>
      <c r="R106" s="25">
        <v>15</v>
      </c>
      <c r="S106">
        <v>0</v>
      </c>
      <c r="T106" s="26">
        <f t="shared" si="7"/>
        <v>0</v>
      </c>
      <c r="U106" s="209"/>
      <c r="V106" s="209"/>
      <c r="W106" s="13"/>
      <c r="X106" s="13"/>
      <c r="Y106" s="13"/>
      <c r="Z106" s="13"/>
    </row>
    <row r="107" spans="1:31">
      <c r="A107" s="180"/>
      <c r="B107" s="6" t="s">
        <v>24</v>
      </c>
      <c r="C107" s="6"/>
      <c r="D107" s="7">
        <v>15</v>
      </c>
      <c r="E107">
        <v>14</v>
      </c>
      <c r="F107" s="8">
        <f t="shared" si="5"/>
        <v>0.93333333333333335</v>
      </c>
      <c r="G107" s="176"/>
      <c r="H107" s="176"/>
      <c r="I107" s="203"/>
      <c r="O107" s="195"/>
      <c r="P107" s="24" t="s">
        <v>24</v>
      </c>
      <c r="Q107" s="24"/>
      <c r="R107" s="25">
        <v>15</v>
      </c>
      <c r="S107">
        <v>0</v>
      </c>
      <c r="T107" s="26">
        <f t="shared" si="7"/>
        <v>0</v>
      </c>
      <c r="U107" s="209"/>
      <c r="V107" s="209"/>
      <c r="W107" s="13"/>
      <c r="X107" s="13"/>
      <c r="Y107" s="13"/>
      <c r="Z107" s="13"/>
    </row>
    <row r="108" spans="1:31" ht="16" customHeight="1">
      <c r="A108" s="179" t="s">
        <v>25</v>
      </c>
      <c r="B108" s="6" t="s">
        <v>26</v>
      </c>
      <c r="C108" s="6"/>
      <c r="D108" s="7">
        <v>2</v>
      </c>
      <c r="E108">
        <v>0</v>
      </c>
      <c r="F108" s="8">
        <f t="shared" si="5"/>
        <v>0</v>
      </c>
      <c r="G108" s="176">
        <f>SUM(E108:E110)/SUM(D108:D110)</f>
        <v>0.16666666666666666</v>
      </c>
      <c r="H108" s="176">
        <f>SUM(E108:E110)/SUM(D108:D110)</f>
        <v>0.16666666666666666</v>
      </c>
      <c r="I108" s="203">
        <f>SUM(E108:E110)</f>
        <v>1</v>
      </c>
      <c r="O108" s="193" t="s">
        <v>25</v>
      </c>
      <c r="P108" s="24" t="s">
        <v>26</v>
      </c>
      <c r="Q108" s="24"/>
      <c r="R108" s="25">
        <v>2</v>
      </c>
      <c r="S108">
        <v>0</v>
      </c>
      <c r="T108" s="26">
        <f t="shared" si="7"/>
        <v>0</v>
      </c>
      <c r="U108" s="209"/>
      <c r="V108" s="209"/>
      <c r="W108" s="13"/>
      <c r="X108" s="13"/>
      <c r="Y108" s="13"/>
      <c r="Z108" s="13"/>
    </row>
    <row r="109" spans="1:31">
      <c r="A109" s="179"/>
      <c r="B109" s="6" t="s">
        <v>27</v>
      </c>
      <c r="C109" s="6"/>
      <c r="D109" s="7">
        <v>2</v>
      </c>
      <c r="E109">
        <v>0</v>
      </c>
      <c r="F109" s="8">
        <f t="shared" si="5"/>
        <v>0</v>
      </c>
      <c r="G109" s="176"/>
      <c r="H109" s="176"/>
      <c r="I109" s="203"/>
      <c r="O109" s="206"/>
      <c r="P109" s="24" t="s">
        <v>27</v>
      </c>
      <c r="Q109" s="24"/>
      <c r="R109" s="25">
        <v>2</v>
      </c>
      <c r="S109">
        <v>0</v>
      </c>
      <c r="T109" s="26">
        <f t="shared" si="7"/>
        <v>0</v>
      </c>
      <c r="U109" s="209"/>
      <c r="V109" s="209"/>
      <c r="W109" s="13"/>
      <c r="X109" s="13"/>
      <c r="Y109" s="13"/>
      <c r="Z109" s="13"/>
    </row>
    <row r="110" spans="1:31">
      <c r="A110" s="180"/>
      <c r="B110" s="6" t="s">
        <v>28</v>
      </c>
      <c r="C110" s="6"/>
      <c r="D110" s="7">
        <v>2</v>
      </c>
      <c r="E110">
        <v>1</v>
      </c>
      <c r="F110" s="8">
        <f t="shared" si="5"/>
        <v>0.5</v>
      </c>
      <c r="G110" s="176"/>
      <c r="H110" s="176"/>
      <c r="I110" s="203"/>
      <c r="O110" s="195"/>
      <c r="P110" s="24" t="s">
        <v>28</v>
      </c>
      <c r="Q110" s="24"/>
      <c r="R110" s="25">
        <v>2</v>
      </c>
      <c r="S110">
        <v>0</v>
      </c>
      <c r="T110" s="26">
        <f t="shared" si="7"/>
        <v>0</v>
      </c>
      <c r="U110" s="209"/>
      <c r="V110" s="209"/>
      <c r="W110" s="13"/>
      <c r="X110" s="13"/>
      <c r="Y110" s="13"/>
      <c r="Z110" s="13"/>
    </row>
    <row r="111" spans="1:31" ht="16" customHeight="1">
      <c r="A111" s="178" t="s">
        <v>29</v>
      </c>
      <c r="B111" s="6" t="s">
        <v>30</v>
      </c>
      <c r="C111" s="6"/>
      <c r="D111" s="7">
        <v>2</v>
      </c>
      <c r="E111">
        <v>2</v>
      </c>
      <c r="F111" s="8">
        <f t="shared" si="5"/>
        <v>1</v>
      </c>
      <c r="G111" s="176">
        <f>SUM(E111:E116)/SUM(D111:D116)</f>
        <v>0.91666666666666663</v>
      </c>
      <c r="H111" s="176">
        <f>SUM(E111:E116)/SUM(D111:D116)</f>
        <v>0.91666666666666663</v>
      </c>
      <c r="I111" s="203">
        <f>SUM(E111:E116)</f>
        <v>11</v>
      </c>
      <c r="O111" s="193" t="s">
        <v>29</v>
      </c>
      <c r="P111" s="24" t="s">
        <v>30</v>
      </c>
      <c r="Q111" s="24"/>
      <c r="R111" s="25">
        <v>2</v>
      </c>
      <c r="S111">
        <v>0</v>
      </c>
      <c r="T111" s="26">
        <f t="shared" si="7"/>
        <v>0</v>
      </c>
      <c r="U111" s="209"/>
      <c r="V111" s="209"/>
      <c r="W111" s="13"/>
      <c r="X111" s="13"/>
      <c r="Y111" s="13"/>
      <c r="Z111" s="13"/>
    </row>
    <row r="112" spans="1:31">
      <c r="A112" s="179"/>
      <c r="B112" s="6" t="s">
        <v>31</v>
      </c>
      <c r="C112" s="6"/>
      <c r="D112" s="7">
        <v>2</v>
      </c>
      <c r="E112">
        <v>1</v>
      </c>
      <c r="F112" s="8">
        <f t="shared" si="5"/>
        <v>0.5</v>
      </c>
      <c r="G112" s="176"/>
      <c r="H112" s="176"/>
      <c r="I112" s="203"/>
      <c r="O112" s="206"/>
      <c r="P112" s="24" t="s">
        <v>31</v>
      </c>
      <c r="Q112" s="24"/>
      <c r="R112" s="25">
        <v>2</v>
      </c>
      <c r="S112">
        <v>0</v>
      </c>
      <c r="T112" s="26">
        <f t="shared" si="7"/>
        <v>0</v>
      </c>
      <c r="U112" s="209"/>
      <c r="V112" s="209"/>
      <c r="W112" s="13"/>
      <c r="X112" s="13"/>
      <c r="Y112" s="13"/>
      <c r="Z112" s="13"/>
    </row>
    <row r="113" spans="1:31">
      <c r="A113" s="179"/>
      <c r="B113" s="6" t="s">
        <v>32</v>
      </c>
      <c r="C113" s="6"/>
      <c r="D113" s="7">
        <v>2</v>
      </c>
      <c r="E113">
        <v>2</v>
      </c>
      <c r="F113" s="8">
        <f t="shared" si="5"/>
        <v>1</v>
      </c>
      <c r="G113" s="176"/>
      <c r="H113" s="176"/>
      <c r="I113" s="203"/>
      <c r="O113" s="206"/>
      <c r="P113" s="24" t="s">
        <v>32</v>
      </c>
      <c r="Q113" s="24"/>
      <c r="R113" s="25">
        <v>2</v>
      </c>
      <c r="S113">
        <v>0</v>
      </c>
      <c r="T113" s="26">
        <f t="shared" si="7"/>
        <v>0</v>
      </c>
      <c r="U113" s="209"/>
      <c r="V113" s="209"/>
      <c r="W113" s="13"/>
      <c r="Y113" s="13"/>
      <c r="Z113" s="13"/>
    </row>
    <row r="114" spans="1:31">
      <c r="A114" s="179"/>
      <c r="B114" s="6" t="s">
        <v>33</v>
      </c>
      <c r="C114" s="6"/>
      <c r="D114" s="7">
        <v>2</v>
      </c>
      <c r="E114">
        <v>2</v>
      </c>
      <c r="F114" s="8">
        <f t="shared" si="5"/>
        <v>1</v>
      </c>
      <c r="G114" s="176"/>
      <c r="H114" s="176"/>
      <c r="I114" s="203"/>
      <c r="O114" s="206"/>
      <c r="P114" s="24" t="s">
        <v>33</v>
      </c>
      <c r="Q114" s="24"/>
      <c r="R114" s="25">
        <v>2</v>
      </c>
      <c r="S114">
        <v>0</v>
      </c>
      <c r="T114" s="26">
        <f t="shared" si="7"/>
        <v>0</v>
      </c>
      <c r="U114" s="209"/>
      <c r="V114" s="209"/>
      <c r="W114" s="13"/>
      <c r="Y114" s="13"/>
      <c r="Z114" s="13"/>
    </row>
    <row r="115" spans="1:31">
      <c r="A115" s="179"/>
      <c r="B115" s="6" t="s">
        <v>34</v>
      </c>
      <c r="C115" s="6"/>
      <c r="D115" s="7">
        <v>2</v>
      </c>
      <c r="E115">
        <v>2</v>
      </c>
      <c r="F115" s="8">
        <f t="shared" si="5"/>
        <v>1</v>
      </c>
      <c r="G115" s="176"/>
      <c r="H115" s="176"/>
      <c r="I115" s="203"/>
      <c r="O115" s="206"/>
      <c r="P115" s="24" t="s">
        <v>34</v>
      </c>
      <c r="Q115" s="24"/>
      <c r="R115" s="25">
        <v>2</v>
      </c>
      <c r="S115">
        <v>0</v>
      </c>
      <c r="T115" s="26">
        <f t="shared" si="7"/>
        <v>0</v>
      </c>
      <c r="U115" s="209"/>
      <c r="V115" s="209"/>
      <c r="W115" s="13"/>
      <c r="Y115" s="13"/>
      <c r="Z115" s="13"/>
    </row>
    <row r="116" spans="1:31">
      <c r="A116" s="180"/>
      <c r="B116" s="6" t="s">
        <v>35</v>
      </c>
      <c r="C116" s="6"/>
      <c r="D116" s="7">
        <v>2</v>
      </c>
      <c r="E116">
        <v>2</v>
      </c>
      <c r="F116" s="8">
        <f t="shared" si="5"/>
        <v>1</v>
      </c>
      <c r="G116" s="176"/>
      <c r="H116" s="176"/>
      <c r="I116" s="203"/>
      <c r="O116" s="195"/>
      <c r="P116" s="24" t="s">
        <v>35</v>
      </c>
      <c r="Q116" s="24"/>
      <c r="R116" s="25">
        <v>2</v>
      </c>
      <c r="S116">
        <v>0</v>
      </c>
      <c r="T116" s="26">
        <f t="shared" si="7"/>
        <v>0</v>
      </c>
      <c r="U116" s="209"/>
      <c r="V116" s="209"/>
      <c r="W116" s="13"/>
      <c r="Y116" s="13"/>
      <c r="Z116" s="13"/>
    </row>
    <row r="117" spans="1:31" ht="16" customHeight="1">
      <c r="A117" s="184" t="s">
        <v>36</v>
      </c>
      <c r="B117" s="6" t="s">
        <v>37</v>
      </c>
      <c r="C117" s="6"/>
      <c r="D117" s="7">
        <v>6</v>
      </c>
      <c r="E117">
        <v>0</v>
      </c>
      <c r="F117" s="8">
        <f t="shared" si="5"/>
        <v>0</v>
      </c>
      <c r="G117" s="176">
        <f>SUM(E117:E118)/SUM(D117:D118)</f>
        <v>0</v>
      </c>
      <c r="H117" s="157">
        <f>E117/D117</f>
        <v>0</v>
      </c>
      <c r="I117" s="158">
        <f>SUM(E117)</f>
        <v>0</v>
      </c>
      <c r="O117" s="207" t="s">
        <v>36</v>
      </c>
      <c r="P117" s="24" t="s">
        <v>37</v>
      </c>
      <c r="Q117" s="24"/>
      <c r="R117" s="25">
        <v>8</v>
      </c>
      <c r="S117">
        <v>0</v>
      </c>
      <c r="T117" s="26">
        <f t="shared" si="7"/>
        <v>0</v>
      </c>
      <c r="U117" s="209">
        <v>0</v>
      </c>
      <c r="V117" s="26"/>
      <c r="W117" s="13"/>
      <c r="Y117" s="13"/>
      <c r="Z117" s="13"/>
    </row>
    <row r="118" spans="1:31">
      <c r="A118" s="185"/>
      <c r="B118" s="6" t="s">
        <v>38</v>
      </c>
      <c r="C118" s="6"/>
      <c r="D118" s="7">
        <v>37</v>
      </c>
      <c r="E118">
        <v>0</v>
      </c>
      <c r="F118" s="8">
        <f t="shared" si="5"/>
        <v>0</v>
      </c>
      <c r="G118" s="176"/>
      <c r="H118" s="155"/>
      <c r="I118" s="156"/>
      <c r="O118" s="208"/>
      <c r="P118" s="24" t="s">
        <v>38</v>
      </c>
      <c r="Q118" s="24"/>
      <c r="R118" s="25">
        <v>37</v>
      </c>
      <c r="S118">
        <v>0</v>
      </c>
      <c r="T118" s="26">
        <f t="shared" si="7"/>
        <v>0</v>
      </c>
      <c r="U118" s="209"/>
      <c r="V118" s="28"/>
      <c r="W118" s="13"/>
      <c r="Y118" s="13"/>
      <c r="Z118" s="13"/>
    </row>
    <row r="119" spans="1:31" ht="16" customHeight="1">
      <c r="A119" s="189" t="s">
        <v>39</v>
      </c>
      <c r="B119" s="6" t="s">
        <v>40</v>
      </c>
      <c r="C119" s="6"/>
      <c r="D119" s="7">
        <v>2</v>
      </c>
      <c r="E119">
        <v>2</v>
      </c>
      <c r="F119" s="8">
        <f t="shared" si="5"/>
        <v>1</v>
      </c>
      <c r="G119" s="151">
        <f>E119/D119</f>
        <v>1</v>
      </c>
      <c r="H119" s="151">
        <f>E119/D119</f>
        <v>1</v>
      </c>
      <c r="I119" s="158">
        <f>SUM(E119)</f>
        <v>2</v>
      </c>
      <c r="O119" s="200" t="s">
        <v>39</v>
      </c>
      <c r="P119" s="24" t="s">
        <v>40</v>
      </c>
      <c r="Q119" s="24"/>
      <c r="R119" s="25">
        <v>2</v>
      </c>
      <c r="S119">
        <v>0</v>
      </c>
      <c r="T119" s="26">
        <f t="shared" si="7"/>
        <v>0</v>
      </c>
      <c r="U119" s="27"/>
      <c r="V119" s="26"/>
      <c r="W119" s="13"/>
      <c r="X119" s="13"/>
      <c r="Y119" s="13"/>
      <c r="Z119" s="13"/>
    </row>
    <row r="120" spans="1:31">
      <c r="A120" s="189"/>
      <c r="B120" s="6" t="s">
        <v>41</v>
      </c>
      <c r="C120" s="6"/>
      <c r="D120" s="7">
        <v>25</v>
      </c>
      <c r="E120" s="19">
        <v>0</v>
      </c>
      <c r="F120" s="8">
        <f t="shared" si="5"/>
        <v>0</v>
      </c>
      <c r="G120" s="151">
        <f>E120/D120</f>
        <v>0</v>
      </c>
      <c r="H120" s="155"/>
      <c r="I120" s="156"/>
      <c r="O120" s="201"/>
      <c r="P120" s="24" t="s">
        <v>41</v>
      </c>
      <c r="Q120" s="24"/>
      <c r="R120" s="25">
        <v>25</v>
      </c>
      <c r="S120">
        <v>0</v>
      </c>
      <c r="T120" s="26">
        <f t="shared" si="7"/>
        <v>0</v>
      </c>
      <c r="U120" s="27">
        <v>0</v>
      </c>
      <c r="V120" s="28"/>
      <c r="W120" s="13"/>
      <c r="X120" s="13"/>
      <c r="Y120" s="13"/>
      <c r="Z120" s="13"/>
    </row>
    <row r="121" spans="1:31">
      <c r="B121" s="186" t="s">
        <v>42</v>
      </c>
      <c r="C121" s="187"/>
      <c r="D121">
        <f>SUM(D99:D120)</f>
        <v>220</v>
      </c>
      <c r="E121">
        <f>SUM(E99:E120)</f>
        <v>68</v>
      </c>
      <c r="G121" s="176" t="s">
        <v>110</v>
      </c>
      <c r="H121" s="176"/>
      <c r="I121" s="158">
        <f>SUM(I119,I106:I117,I103,I99)</f>
        <v>68</v>
      </c>
      <c r="O121" s="13"/>
      <c r="P121" s="202" t="s">
        <v>42</v>
      </c>
      <c r="Q121" s="202"/>
      <c r="R121" s="13">
        <v>219</v>
      </c>
      <c r="S121" s="13"/>
      <c r="T121" s="13"/>
      <c r="U121" s="26"/>
      <c r="V121" s="26"/>
      <c r="W121" s="13"/>
      <c r="X121" s="13"/>
      <c r="Y121" s="13"/>
      <c r="Z121" s="13"/>
    </row>
    <row r="122" spans="1:31">
      <c r="C122" s="188" t="s">
        <v>43</v>
      </c>
      <c r="D122" s="188"/>
      <c r="E122" s="139">
        <f>E121/D121</f>
        <v>0.30909090909090908</v>
      </c>
      <c r="G122" s="176" t="s">
        <v>111</v>
      </c>
      <c r="H122" s="176"/>
      <c r="I122" s="159">
        <f>I121/D123</f>
        <v>0.54838709677419351</v>
      </c>
      <c r="O122" s="14"/>
      <c r="P122" s="14"/>
      <c r="Q122" s="190" t="s">
        <v>43</v>
      </c>
      <c r="R122" s="190"/>
      <c r="S122" s="30"/>
      <c r="T122" s="13"/>
      <c r="U122" s="26"/>
      <c r="V122" s="26"/>
      <c r="W122" s="13"/>
      <c r="X122" s="13"/>
      <c r="Y122" s="13"/>
      <c r="Z122" s="13"/>
    </row>
    <row r="123" spans="1:31" ht="17" thickBot="1">
      <c r="B123" s="188" t="s">
        <v>109</v>
      </c>
      <c r="C123" s="188"/>
      <c r="D123">
        <f>SUM(D119,D106:D117,D103:D104,D99:D101)</f>
        <v>124</v>
      </c>
    </row>
    <row r="124" spans="1:31" ht="17" thickBot="1">
      <c r="A124" s="1" t="s">
        <v>50</v>
      </c>
      <c r="B124" s="1"/>
      <c r="C124" s="1" t="s">
        <v>1</v>
      </c>
      <c r="D124" s="1"/>
      <c r="E124" s="1"/>
      <c r="O124" s="36" t="s">
        <v>56</v>
      </c>
      <c r="P124" s="37"/>
      <c r="Q124" s="37"/>
      <c r="R124" s="37"/>
      <c r="S124" s="37"/>
      <c r="T124" s="37"/>
      <c r="U124" s="37"/>
      <c r="V124" s="38"/>
    </row>
    <row r="125" spans="1:31">
      <c r="F125" s="13"/>
      <c r="G125" s="153"/>
      <c r="H125" s="153"/>
      <c r="I125" s="153"/>
      <c r="J125" s="13"/>
      <c r="K125" s="13"/>
      <c r="O125" s="3" t="s">
        <v>3</v>
      </c>
      <c r="P125" s="3"/>
      <c r="Q125" s="3"/>
      <c r="R125" s="3"/>
      <c r="W125" s="58"/>
      <c r="X125" s="59" t="s">
        <v>52</v>
      </c>
      <c r="Y125" s="59"/>
      <c r="Z125" s="60"/>
    </row>
    <row r="126" spans="1:31" ht="17" thickBot="1">
      <c r="A126" s="2" t="s">
        <v>2</v>
      </c>
      <c r="B126" s="2"/>
      <c r="C126" s="2"/>
      <c r="D126" s="2"/>
      <c r="E126" s="2"/>
      <c r="O126" s="4"/>
      <c r="P126" s="4"/>
      <c r="Q126" s="177" t="s">
        <v>4</v>
      </c>
      <c r="R126" s="177"/>
      <c r="S126" s="4" t="s">
        <v>5</v>
      </c>
      <c r="T126" s="4"/>
      <c r="U126" s="4"/>
      <c r="V126" s="127"/>
      <c r="X126" t="s">
        <v>97</v>
      </c>
      <c r="Y126" t="s">
        <v>98</v>
      </c>
      <c r="Z126" t="s">
        <v>98</v>
      </c>
      <c r="AA126" t="s">
        <v>97</v>
      </c>
      <c r="AB126" s="132" t="s">
        <v>113</v>
      </c>
      <c r="AC126" s="132" t="s">
        <v>114</v>
      </c>
      <c r="AD126" s="173" t="s">
        <v>115</v>
      </c>
      <c r="AE126" s="173"/>
    </row>
    <row r="127" spans="1:31">
      <c r="A127" s="3" t="s">
        <v>3</v>
      </c>
      <c r="B127" s="3"/>
      <c r="C127" s="3"/>
      <c r="D127" s="3"/>
      <c r="O127" s="178" t="s">
        <v>8</v>
      </c>
      <c r="P127" s="6" t="s">
        <v>9</v>
      </c>
      <c r="Q127" s="6"/>
      <c r="R127" s="7">
        <v>6</v>
      </c>
      <c r="S127" s="101">
        <f>AVERAGE(E9,E129,E99,E69,E39)</f>
        <v>3.4</v>
      </c>
      <c r="T127" s="8">
        <f t="shared" ref="T127:T148" si="8">S127/R127</f>
        <v>0.56666666666666665</v>
      </c>
      <c r="U127" s="192">
        <f>AVERAGE(G129,G99,G69,G39,G9)</f>
        <v>0.5</v>
      </c>
      <c r="V127" s="192">
        <f>AVERAGE(G129,G99,G69,G39,G9)</f>
        <v>0.5</v>
      </c>
      <c r="W127" s="92" t="s">
        <v>10</v>
      </c>
      <c r="X127" s="51">
        <v>10</v>
      </c>
      <c r="Y127" s="93">
        <f>AVERAGE('Group III'!L69,L129,L99,L69,L39,L9)</f>
        <v>9.3333333333333339</v>
      </c>
      <c r="Z127" s="94">
        <f>AVERAGE(M129,'Group III'!M69,M99,M69,M39,M9)</f>
        <v>0.93333333333333346</v>
      </c>
      <c r="AA127" s="8">
        <v>1</v>
      </c>
      <c r="AB127" s="108">
        <f>MAX(M129,M99,M69,M39,M9)</f>
        <v>1</v>
      </c>
      <c r="AC127" s="8">
        <f>MIN(M129,M99,M69,M39,M9)</f>
        <v>0.9</v>
      </c>
      <c r="AD127" s="8">
        <f>_xlfn.STDEV.P(M129,M99,M69,M39,M9)</f>
        <v>4.898979485566355E-2</v>
      </c>
    </row>
    <row r="128" spans="1:31">
      <c r="A128" s="4"/>
      <c r="B128" s="4"/>
      <c r="C128" s="177" t="s">
        <v>4</v>
      </c>
      <c r="D128" s="177"/>
      <c r="E128" s="4" t="s">
        <v>5</v>
      </c>
      <c r="F128" s="4"/>
      <c r="G128" s="154"/>
      <c r="H128" s="154"/>
      <c r="I128" s="154"/>
      <c r="J128" s="5" t="s">
        <v>6</v>
      </c>
      <c r="K128" s="5" t="s">
        <v>7</v>
      </c>
      <c r="L128" s="5" t="s">
        <v>5</v>
      </c>
      <c r="M128" s="171"/>
      <c r="O128" s="179"/>
      <c r="P128" s="6" t="s">
        <v>11</v>
      </c>
      <c r="Q128" s="6"/>
      <c r="R128" s="7">
        <v>2</v>
      </c>
      <c r="S128" s="101">
        <f>AVERAGE(E10,E130,E100,E70,E40)</f>
        <v>2</v>
      </c>
      <c r="T128" s="8">
        <f t="shared" si="8"/>
        <v>1</v>
      </c>
      <c r="U128" s="192"/>
      <c r="V128" s="192"/>
      <c r="W128" s="61" t="s">
        <v>99</v>
      </c>
      <c r="X128" s="49">
        <v>20</v>
      </c>
      <c r="Y128" s="62">
        <f>AVERAGE('Group III'!L70,L130,L100,L70,L40,L10)</f>
        <v>19</v>
      </c>
      <c r="Z128" s="63">
        <f>AVERAGE('Group III'!M70,M130,M100,M40,M70,M10)</f>
        <v>0.95000000000000007</v>
      </c>
      <c r="AA128" s="8">
        <v>1</v>
      </c>
      <c r="AB128" s="108">
        <f>MAX(M130,M100,M70,M40,M10)</f>
        <v>1</v>
      </c>
      <c r="AC128" s="8">
        <f>MIN(M130,M100,M70,M40,M10)</f>
        <v>0.9</v>
      </c>
      <c r="AD128" s="8">
        <f>_xlfn.STDEV.P(M130,M100,M70,M40,M10)</f>
        <v>4.4721359549995787E-2</v>
      </c>
    </row>
    <row r="129" spans="1:30" ht="16" customHeight="1">
      <c r="A129" s="178" t="s">
        <v>8</v>
      </c>
      <c r="B129" s="6" t="s">
        <v>9</v>
      </c>
      <c r="C129" s="6"/>
      <c r="D129" s="7">
        <v>6</v>
      </c>
      <c r="E129">
        <v>4</v>
      </c>
      <c r="F129" s="8">
        <f t="shared" ref="F129:F150" si="9">E129/D129</f>
        <v>0.66666666666666663</v>
      </c>
      <c r="G129" s="176">
        <f>SUM(E129:E131)/SUM(D129:D131)</f>
        <v>0.5</v>
      </c>
      <c r="H129" s="176">
        <f>SUM(E129:E131)/SUM(D129:D131)</f>
        <v>0.5</v>
      </c>
      <c r="I129" s="203">
        <f>SUM(E129:E131)</f>
        <v>6</v>
      </c>
      <c r="J129" s="15" t="s">
        <v>10</v>
      </c>
      <c r="K129">
        <v>10</v>
      </c>
      <c r="L129">
        <v>9</v>
      </c>
      <c r="M129" s="8">
        <f>L129/K129</f>
        <v>0.9</v>
      </c>
      <c r="O129" s="180"/>
      <c r="P129" s="6" t="s">
        <v>13</v>
      </c>
      <c r="Q129" s="6"/>
      <c r="R129" s="7">
        <v>4</v>
      </c>
      <c r="S129" s="101">
        <f>AVERAGE(E11,E131,E101,E71,E41)</f>
        <v>0.6</v>
      </c>
      <c r="T129" s="8">
        <f t="shared" si="8"/>
        <v>0.15</v>
      </c>
      <c r="U129" s="192"/>
      <c r="V129" s="192"/>
      <c r="W129" s="61" t="s">
        <v>100</v>
      </c>
      <c r="X129" s="49">
        <v>10</v>
      </c>
      <c r="Y129" s="62">
        <f>AVERAGE('Group III'!L71,L131,L101,L71,L41,L11)</f>
        <v>9.8333333333333339</v>
      </c>
      <c r="Z129" s="63">
        <f>AVERAGE('Group III'!M71,M131,M101,M71,M41,M11)</f>
        <v>0.98333333333333339</v>
      </c>
      <c r="AA129" s="8">
        <v>1</v>
      </c>
      <c r="AB129" s="108">
        <f>MAX(M131,M101,M71,M41,M11)</f>
        <v>1</v>
      </c>
      <c r="AC129" s="8">
        <f>MIN(M131,M101,M71,M41,M11)</f>
        <v>1</v>
      </c>
      <c r="AD129" s="8">
        <f>_xlfn.STDEV.P(M131,M101,M71,M41,M11)</f>
        <v>0</v>
      </c>
    </row>
    <row r="130" spans="1:30">
      <c r="A130" s="179"/>
      <c r="B130" s="6" t="s">
        <v>11</v>
      </c>
      <c r="C130" s="6"/>
      <c r="D130" s="7">
        <v>2</v>
      </c>
      <c r="E130">
        <v>2</v>
      </c>
      <c r="F130" s="8">
        <f t="shared" si="9"/>
        <v>1</v>
      </c>
      <c r="G130" s="176"/>
      <c r="H130" s="176"/>
      <c r="I130" s="203"/>
      <c r="J130" s="15" t="s">
        <v>12</v>
      </c>
      <c r="K130">
        <v>20</v>
      </c>
      <c r="L130">
        <v>19</v>
      </c>
      <c r="M130" s="8">
        <f>L130/K130</f>
        <v>0.95</v>
      </c>
      <c r="O130" s="178" t="s">
        <v>15</v>
      </c>
      <c r="P130" s="6" t="s">
        <v>16</v>
      </c>
      <c r="Q130" s="6"/>
      <c r="R130" s="7">
        <v>30</v>
      </c>
      <c r="S130" s="101">
        <f>AVERAGE(E72,E102,E132,E12,E42)</f>
        <v>0.4</v>
      </c>
      <c r="T130" s="8">
        <f t="shared" si="8"/>
        <v>1.3333333333333334E-2</v>
      </c>
      <c r="U130" s="204">
        <f>AVERAGE(T130:T133)</f>
        <v>0.25650860009555665</v>
      </c>
      <c r="V130" s="142"/>
      <c r="W130" s="61" t="s">
        <v>48</v>
      </c>
      <c r="X130" s="49">
        <v>10</v>
      </c>
      <c r="Y130" s="62">
        <f>AVERAGE(L132,'Group III'!L72,L102,L72,L42,L12)</f>
        <v>7.666666666666667</v>
      </c>
      <c r="Z130" s="63">
        <f>AVERAGE('Group III'!M72,M132,M102,M72,M42,M12)</f>
        <v>0.76666666666666661</v>
      </c>
      <c r="AA130" s="8">
        <v>1</v>
      </c>
      <c r="AB130" s="108">
        <f>MAX(M132,M102,M72,M42,M12)</f>
        <v>1</v>
      </c>
      <c r="AC130" s="8">
        <f>MIN(M132,M102,M72,M42,M12)</f>
        <v>0.7</v>
      </c>
      <c r="AD130" s="8">
        <f>_xlfn.STDEV.P(M132,M102,M72,M42,M12)</f>
        <v>0.1166190378969066</v>
      </c>
    </row>
    <row r="131" spans="1:30">
      <c r="A131" s="180"/>
      <c r="B131" s="6" t="s">
        <v>13</v>
      </c>
      <c r="C131" s="6"/>
      <c r="D131" s="7">
        <v>4</v>
      </c>
      <c r="E131">
        <v>0</v>
      </c>
      <c r="F131" s="8">
        <f t="shared" si="9"/>
        <v>0</v>
      </c>
      <c r="G131" s="176"/>
      <c r="H131" s="176"/>
      <c r="I131" s="203"/>
      <c r="J131" s="15" t="s">
        <v>14</v>
      </c>
      <c r="K131">
        <v>10</v>
      </c>
      <c r="L131">
        <v>10</v>
      </c>
      <c r="M131" s="8">
        <f>L131/K131</f>
        <v>1</v>
      </c>
      <c r="O131" s="179"/>
      <c r="P131" s="6" t="s">
        <v>18</v>
      </c>
      <c r="Q131" s="6"/>
      <c r="R131" s="7">
        <v>7</v>
      </c>
      <c r="S131" s="66" t="s">
        <v>69</v>
      </c>
      <c r="T131" s="8">
        <f>AVERAGE('Group III'!F73,F133,F103,F73,F43,F13)</f>
        <v>0.86309523809523814</v>
      </c>
      <c r="U131" s="204"/>
      <c r="V131" s="192">
        <f>AVERAGE('Group III'!H73,H133,H103,H73,H43,H13)</f>
        <v>0.21083124206091022</v>
      </c>
      <c r="W131" s="97" t="s">
        <v>19</v>
      </c>
      <c r="X131" s="49">
        <v>50</v>
      </c>
      <c r="Y131" s="62">
        <f>SUM(Y127:Y130)</f>
        <v>45.833333333333336</v>
      </c>
      <c r="Z131" s="98">
        <f>AVERAGE(Z127:Z130)</f>
        <v>0.90833333333333344</v>
      </c>
      <c r="AA131" s="8">
        <v>1</v>
      </c>
      <c r="AB131" s="108">
        <f>MAX(M133,M103,M73,M43,M13)</f>
        <v>0.98</v>
      </c>
      <c r="AC131" s="8">
        <f>MIN(M133,M103,M73,M43,M13)</f>
        <v>0.9</v>
      </c>
      <c r="AD131" s="8">
        <f>_xlfn.STDEV.P(M133,M103,M73,M43,M13)</f>
        <v>2.9933259094191519E-2</v>
      </c>
    </row>
    <row r="132" spans="1:30" ht="16" customHeight="1">
      <c r="A132" s="178" t="s">
        <v>15</v>
      </c>
      <c r="B132" s="6" t="s">
        <v>16</v>
      </c>
      <c r="C132" s="6"/>
      <c r="D132" s="7">
        <v>30</v>
      </c>
      <c r="E132">
        <v>0</v>
      </c>
      <c r="F132" s="8">
        <f t="shared" si="9"/>
        <v>0</v>
      </c>
      <c r="G132" s="181">
        <f>SUM(E132:E135)/SUM(D132:D135)</f>
        <v>6.6666666666666666E-2</v>
      </c>
      <c r="H132" s="155"/>
      <c r="I132" s="156"/>
      <c r="J132" s="15" t="s">
        <v>48</v>
      </c>
      <c r="K132">
        <v>10</v>
      </c>
      <c r="L132">
        <v>7</v>
      </c>
      <c r="M132" s="8">
        <f>L132/K132</f>
        <v>0.7</v>
      </c>
      <c r="O132" s="179"/>
      <c r="P132" s="6" t="s">
        <v>20</v>
      </c>
      <c r="Q132" s="6"/>
      <c r="R132" s="7">
        <v>46</v>
      </c>
      <c r="S132" s="66" t="s">
        <v>69</v>
      </c>
      <c r="T132" s="8">
        <f>AVERAGE('Group III'!F74,F134,F104,F74,F44,F14)</f>
        <v>0.14960582895365504</v>
      </c>
      <c r="U132" s="204"/>
      <c r="V132" s="192"/>
      <c r="W132" s="88" t="s">
        <v>88</v>
      </c>
      <c r="X132" s="99">
        <v>50</v>
      </c>
      <c r="Y132" s="95">
        <f>MAX(L133,L103,L73,L43,L13)</f>
        <v>49</v>
      </c>
      <c r="Z132" s="63">
        <f>Y132/X132</f>
        <v>0.98</v>
      </c>
    </row>
    <row r="133" spans="1:30" ht="17" thickBot="1">
      <c r="A133" s="179"/>
      <c r="B133" s="6" t="s">
        <v>18</v>
      </c>
      <c r="C133" s="6"/>
      <c r="D133" s="7">
        <v>4</v>
      </c>
      <c r="E133">
        <v>3</v>
      </c>
      <c r="F133" s="8">
        <f t="shared" si="9"/>
        <v>0.75</v>
      </c>
      <c r="G133" s="181"/>
      <c r="H133" s="176">
        <f>SUM(E133:E134)/SUM(D133:D134)</f>
        <v>0.10714285714285714</v>
      </c>
      <c r="I133" s="203">
        <f>SUM(E133:E134)</f>
        <v>6</v>
      </c>
      <c r="J133" s="9" t="s">
        <v>19</v>
      </c>
      <c r="K133">
        <f>SUM(K129:K132)</f>
        <v>50</v>
      </c>
      <c r="L133">
        <f>SUM(L129:L132)</f>
        <v>45</v>
      </c>
      <c r="M133" s="11">
        <f>L133/K133</f>
        <v>0.9</v>
      </c>
      <c r="O133" s="179"/>
      <c r="P133" s="6" t="s">
        <v>21</v>
      </c>
      <c r="Q133" s="6"/>
      <c r="R133" s="7">
        <v>4</v>
      </c>
      <c r="S133" s="66">
        <f t="shared" ref="S133:S141" si="10">AVERAGE(E15,E135,E105,E75,E45)</f>
        <v>0</v>
      </c>
      <c r="T133" s="8">
        <f t="shared" si="8"/>
        <v>0</v>
      </c>
      <c r="U133" s="204"/>
      <c r="V133" s="142"/>
      <c r="W133" s="90" t="s">
        <v>87</v>
      </c>
      <c r="X133" s="96">
        <v>50</v>
      </c>
      <c r="Y133" s="96">
        <f>MIN(L133,L103,L73,L43,L13)</f>
        <v>45</v>
      </c>
      <c r="Z133" s="100">
        <f>Y133/X133</f>
        <v>0.9</v>
      </c>
    </row>
    <row r="134" spans="1:30">
      <c r="A134" s="179"/>
      <c r="B134" s="6" t="s">
        <v>20</v>
      </c>
      <c r="C134" s="6"/>
      <c r="D134" s="7">
        <v>52</v>
      </c>
      <c r="E134">
        <v>3</v>
      </c>
      <c r="F134" s="8">
        <f t="shared" si="9"/>
        <v>5.7692307692307696E-2</v>
      </c>
      <c r="G134" s="181"/>
      <c r="H134" s="176"/>
      <c r="I134" s="203"/>
      <c r="O134" s="182" t="s">
        <v>22</v>
      </c>
      <c r="P134" s="6" t="s">
        <v>23</v>
      </c>
      <c r="Q134" s="6"/>
      <c r="R134" s="7">
        <v>15</v>
      </c>
      <c r="S134" s="66">
        <f t="shared" si="10"/>
        <v>11</v>
      </c>
      <c r="T134" s="8">
        <f t="shared" si="8"/>
        <v>0.73333333333333328</v>
      </c>
      <c r="U134" s="192">
        <f>AVERAGE(T134:T135)</f>
        <v>0.72666666666666668</v>
      </c>
      <c r="V134" s="192">
        <f>AVERAGE(H16,H136,H106,H76,H46)</f>
        <v>0.72666666666666668</v>
      </c>
    </row>
    <row r="135" spans="1:30">
      <c r="A135" s="179"/>
      <c r="B135" s="6" t="s">
        <v>21</v>
      </c>
      <c r="C135" s="6"/>
      <c r="D135" s="7">
        <v>4</v>
      </c>
      <c r="E135">
        <v>0</v>
      </c>
      <c r="F135" s="8">
        <f t="shared" si="9"/>
        <v>0</v>
      </c>
      <c r="G135" s="181"/>
      <c r="H135" s="155"/>
      <c r="I135" s="156"/>
      <c r="O135" s="183"/>
      <c r="P135" s="6" t="s">
        <v>24</v>
      </c>
      <c r="Q135" s="6"/>
      <c r="R135" s="7">
        <v>15</v>
      </c>
      <c r="S135" s="66">
        <f t="shared" si="10"/>
        <v>10.8</v>
      </c>
      <c r="T135" s="8">
        <f t="shared" si="8"/>
        <v>0.72000000000000008</v>
      </c>
      <c r="U135" s="192"/>
      <c r="V135" s="192"/>
    </row>
    <row r="136" spans="1:30" ht="16" customHeight="1">
      <c r="A136" s="178" t="s">
        <v>22</v>
      </c>
      <c r="B136" s="6" t="s">
        <v>23</v>
      </c>
      <c r="C136" s="6"/>
      <c r="D136" s="7">
        <v>15</v>
      </c>
      <c r="E136">
        <v>10</v>
      </c>
      <c r="F136" s="8">
        <f t="shared" si="9"/>
        <v>0.66666666666666663</v>
      </c>
      <c r="G136" s="176">
        <f>SUM(E136:E137)/SUM(D136:D137)</f>
        <v>0.6333333333333333</v>
      </c>
      <c r="H136" s="176">
        <f>AVERAGE(F136:F137)</f>
        <v>0.6333333333333333</v>
      </c>
      <c r="I136" s="203">
        <f>SUM(E136:E137)</f>
        <v>19</v>
      </c>
      <c r="O136" s="178" t="s">
        <v>25</v>
      </c>
      <c r="P136" s="6" t="s">
        <v>26</v>
      </c>
      <c r="Q136" s="6"/>
      <c r="R136" s="7">
        <v>2</v>
      </c>
      <c r="S136" s="66">
        <f t="shared" si="10"/>
        <v>1</v>
      </c>
      <c r="T136" s="8">
        <f t="shared" si="8"/>
        <v>0.5</v>
      </c>
      <c r="U136" s="192">
        <f>AVERAGE(T136,T137,T138)</f>
        <v>0.26666666666666666</v>
      </c>
      <c r="V136" s="192">
        <f>AVERAGE(G138,G108,G78,G48,G18)</f>
        <v>0.26666666666666666</v>
      </c>
    </row>
    <row r="137" spans="1:30">
      <c r="A137" s="180"/>
      <c r="B137" s="6" t="s">
        <v>24</v>
      </c>
      <c r="C137" s="6"/>
      <c r="D137" s="7">
        <v>15</v>
      </c>
      <c r="E137">
        <v>9</v>
      </c>
      <c r="F137" s="8">
        <f t="shared" si="9"/>
        <v>0.6</v>
      </c>
      <c r="G137" s="176"/>
      <c r="H137" s="176"/>
      <c r="I137" s="203"/>
      <c r="O137" s="179"/>
      <c r="P137" s="6" t="s">
        <v>27</v>
      </c>
      <c r="Q137" s="6"/>
      <c r="R137" s="7">
        <v>2</v>
      </c>
      <c r="S137" s="66">
        <f t="shared" si="10"/>
        <v>0.4</v>
      </c>
      <c r="T137" s="8">
        <f t="shared" si="8"/>
        <v>0.2</v>
      </c>
      <c r="U137" s="192"/>
      <c r="V137" s="192"/>
    </row>
    <row r="138" spans="1:30" ht="16" customHeight="1">
      <c r="A138" s="179" t="s">
        <v>25</v>
      </c>
      <c r="B138" s="6" t="s">
        <v>26</v>
      </c>
      <c r="C138" s="6"/>
      <c r="D138" s="7">
        <v>2</v>
      </c>
      <c r="E138">
        <v>0</v>
      </c>
      <c r="F138" s="8">
        <f t="shared" si="9"/>
        <v>0</v>
      </c>
      <c r="G138" s="176">
        <f>SUM(E138:E140)/SUM(D138:D140)</f>
        <v>0</v>
      </c>
      <c r="H138" s="176">
        <f>SUM(E138:E140)/SUM(D138:D140)</f>
        <v>0</v>
      </c>
      <c r="I138" s="203">
        <f>SUM(E138:E140)</f>
        <v>0</v>
      </c>
      <c r="O138" s="180"/>
      <c r="P138" s="6" t="s">
        <v>28</v>
      </c>
      <c r="Q138" s="6"/>
      <c r="R138" s="7">
        <v>2</v>
      </c>
      <c r="S138" s="66">
        <f t="shared" si="10"/>
        <v>0.2</v>
      </c>
      <c r="T138" s="8">
        <f t="shared" si="8"/>
        <v>0.1</v>
      </c>
      <c r="U138" s="192"/>
      <c r="V138" s="192"/>
    </row>
    <row r="139" spans="1:30">
      <c r="A139" s="179"/>
      <c r="B139" s="6" t="s">
        <v>27</v>
      </c>
      <c r="C139" s="6"/>
      <c r="D139" s="7">
        <v>2</v>
      </c>
      <c r="E139">
        <v>0</v>
      </c>
      <c r="F139" s="8">
        <f t="shared" si="9"/>
        <v>0</v>
      </c>
      <c r="G139" s="176"/>
      <c r="H139" s="176"/>
      <c r="I139" s="203"/>
      <c r="O139" s="178" t="s">
        <v>29</v>
      </c>
      <c r="P139" s="6" t="s">
        <v>30</v>
      </c>
      <c r="Q139" s="6"/>
      <c r="R139" s="7">
        <v>2</v>
      </c>
      <c r="S139" s="66">
        <f t="shared" si="10"/>
        <v>2</v>
      </c>
      <c r="T139" s="8">
        <f t="shared" si="8"/>
        <v>1</v>
      </c>
      <c r="U139" s="192">
        <f>AVERAGE(G141,G111,G81,G51,G21)</f>
        <v>0.93333333333333324</v>
      </c>
      <c r="V139" s="192">
        <f>AVERAGE(G141,G111,G81,G51,G21)</f>
        <v>0.93333333333333324</v>
      </c>
    </row>
    <row r="140" spans="1:30">
      <c r="A140" s="180"/>
      <c r="B140" s="6" t="s">
        <v>28</v>
      </c>
      <c r="C140" s="6"/>
      <c r="D140" s="7">
        <v>2</v>
      </c>
      <c r="E140">
        <v>0</v>
      </c>
      <c r="F140" s="8">
        <f t="shared" si="9"/>
        <v>0</v>
      </c>
      <c r="G140" s="176"/>
      <c r="H140" s="176"/>
      <c r="I140" s="203"/>
      <c r="O140" s="179"/>
      <c r="P140" s="6" t="s">
        <v>31</v>
      </c>
      <c r="Q140" s="6"/>
      <c r="R140" s="7">
        <v>2</v>
      </c>
      <c r="S140" s="66">
        <f t="shared" si="10"/>
        <v>1.8</v>
      </c>
      <c r="T140" s="8">
        <f t="shared" si="8"/>
        <v>0.9</v>
      </c>
      <c r="U140" s="192"/>
      <c r="V140" s="192"/>
    </row>
    <row r="141" spans="1:30" ht="16" customHeight="1">
      <c r="A141" s="178" t="s">
        <v>29</v>
      </c>
      <c r="B141" s="6" t="s">
        <v>30</v>
      </c>
      <c r="C141" s="6"/>
      <c r="D141" s="7">
        <v>2</v>
      </c>
      <c r="E141">
        <v>2</v>
      </c>
      <c r="F141" s="8">
        <f t="shared" si="9"/>
        <v>1</v>
      </c>
      <c r="G141" s="176">
        <f>SUM(E141:E146)/SUM(D141:D146)</f>
        <v>0.91666666666666663</v>
      </c>
      <c r="H141" s="176">
        <f>SUM(E141:E146)/SUM(D141:D146)</f>
        <v>0.91666666666666663</v>
      </c>
      <c r="I141" s="203">
        <f>SUM(E141:E146)</f>
        <v>11</v>
      </c>
      <c r="O141" s="179"/>
      <c r="P141" s="6" t="s">
        <v>32</v>
      </c>
      <c r="Q141" s="6"/>
      <c r="R141" s="7">
        <v>2</v>
      </c>
      <c r="S141" s="66">
        <f t="shared" si="10"/>
        <v>2</v>
      </c>
      <c r="T141" s="8">
        <f t="shared" si="8"/>
        <v>1</v>
      </c>
      <c r="U141" s="192"/>
      <c r="V141" s="192"/>
    </row>
    <row r="142" spans="1:30">
      <c r="A142" s="179"/>
      <c r="B142" s="6" t="s">
        <v>31</v>
      </c>
      <c r="C142" s="6"/>
      <c r="D142" s="7">
        <v>2</v>
      </c>
      <c r="E142">
        <v>2</v>
      </c>
      <c r="F142" s="8">
        <f t="shared" si="9"/>
        <v>1</v>
      </c>
      <c r="G142" s="176"/>
      <c r="H142" s="176"/>
      <c r="I142" s="203"/>
      <c r="O142" s="179"/>
      <c r="P142" s="6" t="s">
        <v>33</v>
      </c>
      <c r="Q142" s="6"/>
      <c r="R142" s="7">
        <v>2</v>
      </c>
      <c r="S142" s="66">
        <f>AVERAGE(E54,,E84,E114,E144,E24)</f>
        <v>1.6666666666666667</v>
      </c>
      <c r="T142" s="8">
        <f t="shared" si="8"/>
        <v>0.83333333333333337</v>
      </c>
      <c r="U142" s="192"/>
      <c r="V142" s="192"/>
      <c r="AD142" s="8"/>
    </row>
    <row r="143" spans="1:30">
      <c r="A143" s="179"/>
      <c r="B143" s="6" t="s">
        <v>32</v>
      </c>
      <c r="C143" s="6"/>
      <c r="D143" s="7">
        <v>2</v>
      </c>
      <c r="E143">
        <v>2</v>
      </c>
      <c r="F143" s="8">
        <f t="shared" si="9"/>
        <v>1</v>
      </c>
      <c r="G143" s="176"/>
      <c r="H143" s="176"/>
      <c r="I143" s="203"/>
      <c r="O143" s="179"/>
      <c r="P143" s="6" t="s">
        <v>34</v>
      </c>
      <c r="Q143" s="6"/>
      <c r="R143" s="7">
        <v>2</v>
      </c>
      <c r="S143" s="66">
        <f>AVERAGE(E25,E145,E115,E85,E55)</f>
        <v>2</v>
      </c>
      <c r="T143" s="8">
        <f t="shared" si="8"/>
        <v>1</v>
      </c>
      <c r="U143" s="192"/>
      <c r="V143" s="192"/>
    </row>
    <row r="144" spans="1:30">
      <c r="A144" s="179"/>
      <c r="B144" s="6" t="s">
        <v>33</v>
      </c>
      <c r="C144" s="6"/>
      <c r="D144" s="7">
        <v>2</v>
      </c>
      <c r="E144">
        <v>2</v>
      </c>
      <c r="F144" s="8">
        <f t="shared" si="9"/>
        <v>1</v>
      </c>
      <c r="G144" s="176"/>
      <c r="H144" s="176"/>
      <c r="I144" s="203"/>
      <c r="O144" s="180"/>
      <c r="P144" s="6" t="s">
        <v>35</v>
      </c>
      <c r="Q144" s="6"/>
      <c r="R144" s="7">
        <v>2</v>
      </c>
      <c r="S144" s="66">
        <f>AVERAGE(E26,E146,E116,E86,E56)</f>
        <v>1.4</v>
      </c>
      <c r="T144" s="8">
        <f t="shared" si="8"/>
        <v>0.7</v>
      </c>
      <c r="U144" s="192"/>
      <c r="V144" s="192"/>
    </row>
    <row r="145" spans="1:42">
      <c r="A145" s="179"/>
      <c r="B145" s="6" t="s">
        <v>34</v>
      </c>
      <c r="C145" s="6"/>
      <c r="D145" s="7">
        <v>2</v>
      </c>
      <c r="E145">
        <v>2</v>
      </c>
      <c r="F145" s="8">
        <f t="shared" si="9"/>
        <v>1</v>
      </c>
      <c r="G145" s="176"/>
      <c r="H145" s="176"/>
      <c r="I145" s="203"/>
      <c r="O145" s="184" t="s">
        <v>36</v>
      </c>
      <c r="P145" s="6" t="s">
        <v>37</v>
      </c>
      <c r="Q145" s="6"/>
      <c r="R145" s="7">
        <v>8</v>
      </c>
      <c r="S145" s="66" t="s">
        <v>69</v>
      </c>
      <c r="T145" s="8">
        <f>AVERAGE(F27,F147,F117,F87,F57)</f>
        <v>6.6666666666666666E-2</v>
      </c>
      <c r="U145" s="192">
        <f>AVERAGE(G147,G117,G87,G57,G27)</f>
        <v>9.3023255813953487E-3</v>
      </c>
      <c r="V145" s="121">
        <f>AVERAGE(F27,F147,F117,F87,F57)</f>
        <v>6.6666666666666666E-2</v>
      </c>
    </row>
    <row r="146" spans="1:42">
      <c r="A146" s="180"/>
      <c r="B146" s="6" t="s">
        <v>35</v>
      </c>
      <c r="C146" s="6"/>
      <c r="D146" s="7">
        <v>2</v>
      </c>
      <c r="E146">
        <v>1</v>
      </c>
      <c r="F146" s="8">
        <f t="shared" si="9"/>
        <v>0.5</v>
      </c>
      <c r="G146" s="176"/>
      <c r="H146" s="176"/>
      <c r="I146" s="203"/>
      <c r="O146" s="185"/>
      <c r="P146" s="6" t="s">
        <v>38</v>
      </c>
      <c r="Q146" s="6"/>
      <c r="R146" s="7">
        <v>37</v>
      </c>
      <c r="S146" s="101">
        <f>AVERAGE(E28,E148,E118,E88,E58)</f>
        <v>0</v>
      </c>
      <c r="T146" s="8">
        <f>S146/R146</f>
        <v>0</v>
      </c>
      <c r="U146" s="192"/>
      <c r="V146" s="142"/>
    </row>
    <row r="147" spans="1:42" ht="16" customHeight="1">
      <c r="A147" s="184" t="s">
        <v>36</v>
      </c>
      <c r="B147" s="6" t="s">
        <v>37</v>
      </c>
      <c r="C147" s="6"/>
      <c r="D147" s="7">
        <v>6</v>
      </c>
      <c r="E147">
        <v>0</v>
      </c>
      <c r="F147" s="8">
        <f t="shared" si="9"/>
        <v>0</v>
      </c>
      <c r="G147" s="176">
        <f>SUM(E147:E148)/SUM(D147:D148)</f>
        <v>0</v>
      </c>
      <c r="H147" s="157">
        <f>E147/D147</f>
        <v>0</v>
      </c>
      <c r="I147" s="158">
        <f>SUM(E147)</f>
        <v>0</v>
      </c>
      <c r="O147" s="105" t="s">
        <v>103</v>
      </c>
      <c r="P147" s="6" t="s">
        <v>40</v>
      </c>
      <c r="Q147" s="6"/>
      <c r="R147" s="7">
        <v>2</v>
      </c>
      <c r="S147" s="101">
        <f>AVERAGE(E29,E149,E119,E89,E59)</f>
        <v>2</v>
      </c>
      <c r="T147" s="8">
        <f t="shared" si="8"/>
        <v>1</v>
      </c>
      <c r="U147" s="121">
        <f>S147/R147</f>
        <v>1</v>
      </c>
      <c r="V147" s="121">
        <f>S147/R147</f>
        <v>1</v>
      </c>
    </row>
    <row r="148" spans="1:42" ht="17" thickBot="1">
      <c r="A148" s="185"/>
      <c r="B148" s="6" t="s">
        <v>38</v>
      </c>
      <c r="C148" s="6"/>
      <c r="D148" s="7">
        <v>37</v>
      </c>
      <c r="E148">
        <v>0</v>
      </c>
      <c r="F148" s="8">
        <f t="shared" si="9"/>
        <v>0</v>
      </c>
      <c r="G148" s="176"/>
      <c r="H148" s="155"/>
      <c r="I148" s="156"/>
      <c r="O148" s="104" t="s">
        <v>39</v>
      </c>
      <c r="P148" s="6" t="s">
        <v>41</v>
      </c>
      <c r="Q148" s="6"/>
      <c r="R148" s="7">
        <v>25</v>
      </c>
      <c r="S148" s="101">
        <f>AVERAGE(E30,E150,E120,E90)</f>
        <v>0</v>
      </c>
      <c r="T148" s="8">
        <f t="shared" si="8"/>
        <v>0</v>
      </c>
      <c r="U148" s="121">
        <f>S148/R148</f>
        <v>0</v>
      </c>
      <c r="V148" s="142"/>
    </row>
    <row r="149" spans="1:42" ht="16" customHeight="1" thickBot="1">
      <c r="A149" s="189" t="s">
        <v>39</v>
      </c>
      <c r="B149" s="6" t="s">
        <v>40</v>
      </c>
      <c r="C149" s="6"/>
      <c r="D149" s="7">
        <v>2</v>
      </c>
      <c r="E149">
        <v>2</v>
      </c>
      <c r="F149" s="8">
        <f t="shared" si="9"/>
        <v>1</v>
      </c>
      <c r="G149" s="151">
        <f>E149/D149</f>
        <v>1</v>
      </c>
      <c r="H149" s="151">
        <f>E149/D149</f>
        <v>1</v>
      </c>
      <c r="I149" s="158">
        <f>SUM(E149)</f>
        <v>2</v>
      </c>
      <c r="P149" s="174" t="s">
        <v>42</v>
      </c>
      <c r="Q149" s="175"/>
      <c r="R149" s="40">
        <f>SUM(R127:R148)</f>
        <v>219</v>
      </c>
      <c r="S149" s="102">
        <f>SUM(S127:S148)</f>
        <v>42.666666666666657</v>
      </c>
      <c r="T149" s="141">
        <f>S149/R149</f>
        <v>0.19482496194824958</v>
      </c>
      <c r="U149" s="144"/>
      <c r="V149" s="143">
        <f>AVERAGE(I152,I122,I92,I62,I32)</f>
        <v>0.42239868826307558</v>
      </c>
      <c r="W149" s="83">
        <f>MAX(I152,I122,I92,I62,I32)</f>
        <v>0.54838709677419351</v>
      </c>
      <c r="X149" s="84">
        <f>MIN(I152,I122,I92,I62,I32)</f>
        <v>0.32520325203252032</v>
      </c>
      <c r="Z149" s="150">
        <f>AVERAGE(Z131,Z103)</f>
        <v>0.90750000000000008</v>
      </c>
      <c r="AA149" s="10" t="s">
        <v>116</v>
      </c>
      <c r="AN149" s="8"/>
      <c r="AP149" s="8"/>
    </row>
    <row r="150" spans="1:42" ht="16" customHeight="1">
      <c r="A150" s="189"/>
      <c r="B150" s="6" t="s">
        <v>41</v>
      </c>
      <c r="C150" s="6"/>
      <c r="D150" s="7">
        <v>25</v>
      </c>
      <c r="E150">
        <v>0</v>
      </c>
      <c r="F150" s="8">
        <f t="shared" si="9"/>
        <v>0</v>
      </c>
      <c r="G150" s="151">
        <f>E150/D150</f>
        <v>0</v>
      </c>
      <c r="H150" s="155"/>
      <c r="I150" s="156"/>
      <c r="O150" s="16"/>
      <c r="P150" s="16"/>
      <c r="T150" s="214" t="s">
        <v>57</v>
      </c>
      <c r="U150" s="211"/>
      <c r="V150" s="215" t="s">
        <v>91</v>
      </c>
      <c r="W150" s="214" t="s">
        <v>90</v>
      </c>
      <c r="X150" s="214" t="s">
        <v>89</v>
      </c>
      <c r="AN150" s="8"/>
      <c r="AP150" s="8"/>
    </row>
    <row r="151" spans="1:42" ht="16" customHeight="1">
      <c r="B151" s="186" t="s">
        <v>42</v>
      </c>
      <c r="C151" s="187"/>
      <c r="D151">
        <f>SUM(D129:D150)</f>
        <v>220</v>
      </c>
      <c r="E151">
        <f>SUM(E129:E150)</f>
        <v>44</v>
      </c>
      <c r="G151" s="176" t="s">
        <v>110</v>
      </c>
      <c r="H151" s="176"/>
      <c r="I151" s="158">
        <f>SUM(I149,I136:I147,I133,I129)</f>
        <v>44</v>
      </c>
      <c r="T151" s="214"/>
      <c r="U151" s="212"/>
      <c r="V151" s="216"/>
      <c r="W151" s="214"/>
      <c r="X151" s="214"/>
      <c r="AN151" s="8"/>
      <c r="AP151" s="8"/>
    </row>
    <row r="152" spans="1:42">
      <c r="A152" s="16"/>
      <c r="B152" s="16"/>
      <c r="C152" s="188" t="s">
        <v>43</v>
      </c>
      <c r="D152" s="188"/>
      <c r="E152" s="139">
        <f>E151/D151</f>
        <v>0.2</v>
      </c>
      <c r="F152" s="14"/>
      <c r="G152" s="176" t="s">
        <v>111</v>
      </c>
      <c r="H152" s="176"/>
      <c r="I152" s="159">
        <f>I151/D153</f>
        <v>0.35483870967741937</v>
      </c>
      <c r="J152" s="14"/>
      <c r="K152" s="13"/>
      <c r="T152" s="214"/>
      <c r="U152" s="212"/>
      <c r="V152" s="216"/>
      <c r="W152" s="214"/>
      <c r="X152" s="214"/>
      <c r="AN152" s="8"/>
      <c r="AP152" s="8"/>
    </row>
    <row r="153" spans="1:42">
      <c r="B153" s="188" t="s">
        <v>109</v>
      </c>
      <c r="C153" s="188"/>
      <c r="D153">
        <f>SUM(D149,D136:D147,D133:D134,D129:D131)</f>
        <v>124</v>
      </c>
      <c r="T153" s="214"/>
      <c r="U153" s="212"/>
      <c r="V153" s="216"/>
      <c r="W153" s="214"/>
      <c r="X153" s="214"/>
      <c r="AN153" s="8"/>
      <c r="AP153" s="8"/>
    </row>
    <row r="154" spans="1:42">
      <c r="T154" s="214"/>
      <c r="U154" s="212"/>
      <c r="V154" s="216"/>
      <c r="W154" s="214"/>
      <c r="X154" s="214"/>
    </row>
    <row r="155" spans="1:42">
      <c r="T155" s="214"/>
      <c r="U155" s="212"/>
      <c r="V155" s="216"/>
      <c r="W155" s="214"/>
      <c r="X155" s="214"/>
    </row>
    <row r="156" spans="1:42">
      <c r="T156" s="214"/>
      <c r="U156" s="212"/>
      <c r="V156" s="216"/>
      <c r="W156" s="214"/>
      <c r="X156" s="214"/>
    </row>
    <row r="157" spans="1:42">
      <c r="T157" s="214"/>
      <c r="U157" s="212"/>
      <c r="V157" s="216"/>
      <c r="W157" s="214"/>
      <c r="X157" s="214"/>
    </row>
    <row r="158" spans="1:42">
      <c r="R158" s="103"/>
      <c r="T158" s="214"/>
      <c r="U158" s="212"/>
      <c r="V158" s="216"/>
      <c r="W158" s="214"/>
      <c r="X158" s="214"/>
    </row>
    <row r="159" spans="1:42" ht="16" customHeight="1"/>
    <row r="162" spans="8:20" ht="16" customHeight="1"/>
    <row r="163" spans="8:20">
      <c r="P163" t="s">
        <v>98</v>
      </c>
      <c r="Q163" s="10" t="s">
        <v>104</v>
      </c>
      <c r="R163" s="95"/>
      <c r="S163" s="95"/>
      <c r="T163" s="13" t="s">
        <v>105</v>
      </c>
    </row>
    <row r="164" spans="8:20">
      <c r="O164" t="s">
        <v>8</v>
      </c>
      <c r="P164" s="8">
        <f>V127</f>
        <v>0.5</v>
      </c>
      <c r="Q164" s="8">
        <v>1</v>
      </c>
      <c r="R164" s="95"/>
      <c r="S164" s="113" t="s">
        <v>10</v>
      </c>
      <c r="T164" s="107">
        <f>_xlfn.STDEV.P(Z99,Z127)</f>
        <v>3.3333333333333437E-2</v>
      </c>
    </row>
    <row r="165" spans="8:20">
      <c r="O165" t="s">
        <v>101</v>
      </c>
      <c r="P165" s="8">
        <f>V131</f>
        <v>0.21083124206091022</v>
      </c>
      <c r="Q165" s="8">
        <v>1</v>
      </c>
      <c r="R165" s="95"/>
      <c r="S165" s="113" t="s">
        <v>99</v>
      </c>
      <c r="T165" s="107">
        <f>_xlfn.STDEV.P(Z100,Z128)</f>
        <v>1.6666666666666663E-2</v>
      </c>
    </row>
    <row r="166" spans="8:20" ht="16" customHeight="1">
      <c r="O166" t="s">
        <v>22</v>
      </c>
      <c r="P166" s="8">
        <f>V134</f>
        <v>0.72666666666666668</v>
      </c>
      <c r="Q166" s="8">
        <v>1</v>
      </c>
      <c r="R166" s="95"/>
      <c r="S166" s="113" t="s">
        <v>100</v>
      </c>
      <c r="T166" s="107">
        <f>_xlfn.STDEV.P(Z101,Z129)</f>
        <v>5.8333333333333404E-2</v>
      </c>
    </row>
    <row r="167" spans="8:20" ht="16" customHeight="1">
      <c r="O167" t="s">
        <v>25</v>
      </c>
      <c r="P167" s="8">
        <f>V136</f>
        <v>0.26666666666666666</v>
      </c>
      <c r="Q167" s="8">
        <v>1</v>
      </c>
      <c r="R167" s="95"/>
      <c r="S167" s="113" t="s">
        <v>48</v>
      </c>
      <c r="T167" s="107">
        <f>_xlfn.STDEV.P(Z102,Z130)</f>
        <v>3.3333333333333381E-2</v>
      </c>
    </row>
    <row r="168" spans="8:20">
      <c r="O168" t="s">
        <v>29</v>
      </c>
      <c r="P168" s="8">
        <f>V139</f>
        <v>0.93333333333333324</v>
      </c>
      <c r="Q168" s="8">
        <v>1</v>
      </c>
      <c r="R168" s="95"/>
      <c r="S168" s="115" t="s">
        <v>19</v>
      </c>
      <c r="T168" s="107">
        <f>_xlfn.STDEV.P(Z103,Z131)</f>
        <v>8.3333333333335258E-4</v>
      </c>
    </row>
    <row r="169" spans="8:20" ht="16" customHeight="1">
      <c r="L169" s="8"/>
      <c r="O169" t="s">
        <v>102</v>
      </c>
      <c r="P169" s="8">
        <f>V145</f>
        <v>6.6666666666666666E-2</v>
      </c>
      <c r="Q169" s="8">
        <v>1</v>
      </c>
    </row>
    <row r="170" spans="8:20">
      <c r="O170" t="s">
        <v>103</v>
      </c>
      <c r="P170" s="8">
        <f>V147</f>
        <v>1</v>
      </c>
      <c r="Q170" s="8">
        <v>1</v>
      </c>
    </row>
    <row r="171" spans="8:20">
      <c r="H171" s="161"/>
      <c r="I171" s="161"/>
      <c r="O171" s="95" t="s">
        <v>106</v>
      </c>
      <c r="P171" s="112">
        <f>V149</f>
        <v>0.42239868826307558</v>
      </c>
      <c r="Q171" s="8">
        <v>1</v>
      </c>
    </row>
    <row r="172" spans="8:20" ht="16" customHeight="1">
      <c r="O172" s="113" t="s">
        <v>10</v>
      </c>
      <c r="P172" s="114">
        <f>Z127</f>
        <v>0.93333333333333346</v>
      </c>
      <c r="Q172" s="8">
        <v>1</v>
      </c>
    </row>
    <row r="173" spans="8:20">
      <c r="O173" s="113" t="s">
        <v>99</v>
      </c>
      <c r="P173" s="114">
        <f>Z128</f>
        <v>0.95000000000000007</v>
      </c>
      <c r="Q173" s="8">
        <v>1</v>
      </c>
    </row>
    <row r="174" spans="8:20">
      <c r="O174" s="113" t="s">
        <v>100</v>
      </c>
      <c r="P174" s="114">
        <f>Z129</f>
        <v>0.98333333333333339</v>
      </c>
      <c r="Q174" s="8">
        <v>1</v>
      </c>
    </row>
    <row r="175" spans="8:20">
      <c r="O175" s="113" t="s">
        <v>48</v>
      </c>
      <c r="P175" s="114">
        <f>Z130</f>
        <v>0.76666666666666661</v>
      </c>
      <c r="Q175" s="8">
        <v>1</v>
      </c>
    </row>
    <row r="176" spans="8:20">
      <c r="O176" s="115" t="s">
        <v>107</v>
      </c>
      <c r="P176" s="114">
        <f>Z131</f>
        <v>0.90833333333333344</v>
      </c>
      <c r="Q176" s="8">
        <v>1</v>
      </c>
    </row>
    <row r="178" ht="16" customHeight="1"/>
    <row r="180" ht="16" customHeight="1"/>
  </sheetData>
  <mergeCells count="249">
    <mergeCell ref="AD98:AE98"/>
    <mergeCell ref="U145:U146"/>
    <mergeCell ref="G27:G28"/>
    <mergeCell ref="G31:H31"/>
    <mergeCell ref="G32:H32"/>
    <mergeCell ref="G57:G58"/>
    <mergeCell ref="G61:H61"/>
    <mergeCell ref="G62:H62"/>
    <mergeCell ref="G87:G88"/>
    <mergeCell ref="G91:H91"/>
    <mergeCell ref="G92:H92"/>
    <mergeCell ref="I133:I134"/>
    <mergeCell ref="I136:I137"/>
    <mergeCell ref="I138:I140"/>
    <mergeCell ref="I141:I146"/>
    <mergeCell ref="I76:I77"/>
    <mergeCell ref="I78:I80"/>
    <mergeCell ref="I81:I86"/>
    <mergeCell ref="I99:I101"/>
    <mergeCell ref="I103:I104"/>
    <mergeCell ref="I106:I107"/>
    <mergeCell ref="I108:I110"/>
    <mergeCell ref="I111:I116"/>
    <mergeCell ref="I129:I131"/>
    <mergeCell ref="B33:C33"/>
    <mergeCell ref="B63:C63"/>
    <mergeCell ref="C38:D38"/>
    <mergeCell ref="U117:U118"/>
    <mergeCell ref="B93:C93"/>
    <mergeCell ref="B123:C123"/>
    <mergeCell ref="B153:C153"/>
    <mergeCell ref="G117:G118"/>
    <mergeCell ref="G121:H121"/>
    <mergeCell ref="G122:H122"/>
    <mergeCell ref="G147:G148"/>
    <mergeCell ref="G151:H151"/>
    <mergeCell ref="G152:H152"/>
    <mergeCell ref="G141:G146"/>
    <mergeCell ref="H141:H146"/>
    <mergeCell ref="H138:H140"/>
    <mergeCell ref="O106:O107"/>
    <mergeCell ref="U106:U107"/>
    <mergeCell ref="G129:G131"/>
    <mergeCell ref="H129:H131"/>
    <mergeCell ref="G132:G135"/>
    <mergeCell ref="H133:H134"/>
    <mergeCell ref="G136:G137"/>
    <mergeCell ref="H136:H137"/>
    <mergeCell ref="F1:J2"/>
    <mergeCell ref="U150:U158"/>
    <mergeCell ref="A1:E2"/>
    <mergeCell ref="W150:W158"/>
    <mergeCell ref="X150:X158"/>
    <mergeCell ref="U139:U144"/>
    <mergeCell ref="V139:V144"/>
    <mergeCell ref="T150:T158"/>
    <mergeCell ref="V150:V158"/>
    <mergeCell ref="U130:U133"/>
    <mergeCell ref="V131:V132"/>
    <mergeCell ref="U134:U135"/>
    <mergeCell ref="V134:V135"/>
    <mergeCell ref="U136:U138"/>
    <mergeCell ref="V136:V138"/>
    <mergeCell ref="O119:O120"/>
    <mergeCell ref="P121:Q121"/>
    <mergeCell ref="Q122:R122"/>
    <mergeCell ref="U127:U129"/>
    <mergeCell ref="V127:V129"/>
    <mergeCell ref="O111:O116"/>
    <mergeCell ref="U111:U116"/>
    <mergeCell ref="V111:V116"/>
    <mergeCell ref="O117:O118"/>
    <mergeCell ref="V106:V107"/>
    <mergeCell ref="O108:O110"/>
    <mergeCell ref="U108:U110"/>
    <mergeCell ref="V108:V110"/>
    <mergeCell ref="Q98:R98"/>
    <mergeCell ref="O99:O101"/>
    <mergeCell ref="U99:U101"/>
    <mergeCell ref="V99:V101"/>
    <mergeCell ref="O102:O105"/>
    <mergeCell ref="U102:U105"/>
    <mergeCell ref="V103:V104"/>
    <mergeCell ref="A3:E3"/>
    <mergeCell ref="O81:O86"/>
    <mergeCell ref="U81:U86"/>
    <mergeCell ref="V81:V86"/>
    <mergeCell ref="O87:O88"/>
    <mergeCell ref="U87:U88"/>
    <mergeCell ref="O76:O77"/>
    <mergeCell ref="U76:U77"/>
    <mergeCell ref="V76:V77"/>
    <mergeCell ref="O78:O80"/>
    <mergeCell ref="U78:U80"/>
    <mergeCell ref="V78:V80"/>
    <mergeCell ref="U69:U71"/>
    <mergeCell ref="V69:V71"/>
    <mergeCell ref="O72:O75"/>
    <mergeCell ref="U72:U75"/>
    <mergeCell ref="V73:V74"/>
    <mergeCell ref="O59:O60"/>
    <mergeCell ref="P61:Q61"/>
    <mergeCell ref="Q62:R62"/>
    <mergeCell ref="V51:V56"/>
    <mergeCell ref="I39:I41"/>
    <mergeCell ref="I43:I44"/>
    <mergeCell ref="I46:I47"/>
    <mergeCell ref="U21:U26"/>
    <mergeCell ref="V21:V26"/>
    <mergeCell ref="I21:I26"/>
    <mergeCell ref="G21:G26"/>
    <mergeCell ref="H21:H26"/>
    <mergeCell ref="O57:O58"/>
    <mergeCell ref="U57:U58"/>
    <mergeCell ref="O46:O47"/>
    <mergeCell ref="U46:U47"/>
    <mergeCell ref="V46:V47"/>
    <mergeCell ref="O48:O50"/>
    <mergeCell ref="U48:U50"/>
    <mergeCell ref="V48:V50"/>
    <mergeCell ref="V39:V41"/>
    <mergeCell ref="O42:O45"/>
    <mergeCell ref="U42:U45"/>
    <mergeCell ref="V43:V44"/>
    <mergeCell ref="I48:I50"/>
    <mergeCell ref="I51:I56"/>
    <mergeCell ref="G9:G11"/>
    <mergeCell ref="H9:H11"/>
    <mergeCell ref="G12:G15"/>
    <mergeCell ref="H13:H14"/>
    <mergeCell ref="G16:G17"/>
    <mergeCell ref="H16:H17"/>
    <mergeCell ref="U16:U17"/>
    <mergeCell ref="V16:V17"/>
    <mergeCell ref="U18:U20"/>
    <mergeCell ref="V18:V20"/>
    <mergeCell ref="I9:I11"/>
    <mergeCell ref="I13:I14"/>
    <mergeCell ref="I18:I20"/>
    <mergeCell ref="I16:I17"/>
    <mergeCell ref="U12:U15"/>
    <mergeCell ref="V13:V14"/>
    <mergeCell ref="G18:G20"/>
    <mergeCell ref="H18:H20"/>
    <mergeCell ref="H103:H104"/>
    <mergeCell ref="G106:G107"/>
    <mergeCell ref="H106:H107"/>
    <mergeCell ref="U27:U28"/>
    <mergeCell ref="U39:U41"/>
    <mergeCell ref="Q68:R68"/>
    <mergeCell ref="O69:O71"/>
    <mergeCell ref="O51:O56"/>
    <mergeCell ref="U51:U56"/>
    <mergeCell ref="O29:O30"/>
    <mergeCell ref="P31:Q31"/>
    <mergeCell ref="Q32:R32"/>
    <mergeCell ref="Q38:R38"/>
    <mergeCell ref="O39:O41"/>
    <mergeCell ref="O89:O90"/>
    <mergeCell ref="P91:Q91"/>
    <mergeCell ref="Q92:R92"/>
    <mergeCell ref="I69:I71"/>
    <mergeCell ref="I73:I74"/>
    <mergeCell ref="G99:G101"/>
    <mergeCell ref="H99:H101"/>
    <mergeCell ref="G102:G105"/>
    <mergeCell ref="A72:A75"/>
    <mergeCell ref="G78:G80"/>
    <mergeCell ref="H78:H80"/>
    <mergeCell ref="G81:G86"/>
    <mergeCell ref="H81:H86"/>
    <mergeCell ref="G69:G71"/>
    <mergeCell ref="H69:H71"/>
    <mergeCell ref="G72:G75"/>
    <mergeCell ref="H73:H74"/>
    <mergeCell ref="G76:G77"/>
    <mergeCell ref="H76:H77"/>
    <mergeCell ref="A18:A20"/>
    <mergeCell ref="A21:A26"/>
    <mergeCell ref="A27:A28"/>
    <mergeCell ref="B151:C151"/>
    <mergeCell ref="C152:D152"/>
    <mergeCell ref="C8:D8"/>
    <mergeCell ref="A9:A11"/>
    <mergeCell ref="A12:A15"/>
    <mergeCell ref="A16:A17"/>
    <mergeCell ref="A132:A135"/>
    <mergeCell ref="A136:A137"/>
    <mergeCell ref="A138:A140"/>
    <mergeCell ref="A141:A146"/>
    <mergeCell ref="A147:A148"/>
    <mergeCell ref="A111:A116"/>
    <mergeCell ref="A78:A80"/>
    <mergeCell ref="A81:A86"/>
    <mergeCell ref="A87:A88"/>
    <mergeCell ref="A89:A90"/>
    <mergeCell ref="C98:D98"/>
    <mergeCell ref="A99:A101"/>
    <mergeCell ref="A102:A105"/>
    <mergeCell ref="A106:A107"/>
    <mergeCell ref="A29:A30"/>
    <mergeCell ref="B31:C31"/>
    <mergeCell ref="C32:D32"/>
    <mergeCell ref="A149:A150"/>
    <mergeCell ref="A117:A118"/>
    <mergeCell ref="A119:A120"/>
    <mergeCell ref="B121:C121"/>
    <mergeCell ref="C122:D122"/>
    <mergeCell ref="C128:D128"/>
    <mergeCell ref="A129:A131"/>
    <mergeCell ref="A76:A77"/>
    <mergeCell ref="A42:A45"/>
    <mergeCell ref="A46:A47"/>
    <mergeCell ref="A48:A50"/>
    <mergeCell ref="A51:A56"/>
    <mergeCell ref="A57:A58"/>
    <mergeCell ref="A59:A60"/>
    <mergeCell ref="B91:C91"/>
    <mergeCell ref="C92:D92"/>
    <mergeCell ref="B61:C61"/>
    <mergeCell ref="C62:D62"/>
    <mergeCell ref="C68:D68"/>
    <mergeCell ref="A39:A41"/>
    <mergeCell ref="A108:A110"/>
    <mergeCell ref="A69:A71"/>
    <mergeCell ref="AD126:AE126"/>
    <mergeCell ref="P149:Q149"/>
    <mergeCell ref="G48:G50"/>
    <mergeCell ref="G51:G56"/>
    <mergeCell ref="Q126:R126"/>
    <mergeCell ref="O127:O129"/>
    <mergeCell ref="O130:O133"/>
    <mergeCell ref="G39:G41"/>
    <mergeCell ref="G42:G45"/>
    <mergeCell ref="G46:G47"/>
    <mergeCell ref="O134:O135"/>
    <mergeCell ref="O136:O138"/>
    <mergeCell ref="O139:O144"/>
    <mergeCell ref="O145:O146"/>
    <mergeCell ref="H39:H41"/>
    <mergeCell ref="H43:H44"/>
    <mergeCell ref="H46:H47"/>
    <mergeCell ref="H48:H50"/>
    <mergeCell ref="H51:H56"/>
    <mergeCell ref="G108:G110"/>
    <mergeCell ref="H108:H110"/>
    <mergeCell ref="G111:G116"/>
    <mergeCell ref="H111:H116"/>
    <mergeCell ref="G138:G140"/>
  </mergeCells>
  <pageMargins left="0.7" right="0.7" top="0.75" bottom="0.75" header="0.3" footer="0.3"/>
  <pageSetup orientation="portrait" horizontalDpi="0" verticalDpi="0"/>
  <ignoredErrors>
    <ignoredError sqref="T145 S142" formula="1"/>
    <ignoredError sqref="G39:I39 U39:V39 G42 H43:I43 G46 I46 G48:I48 V48 G51:I51 V51 G57 U57 G69:I69 U69:V69 G72 H73:I73 G76 I76 G78:I78 U78:V78 G81:I81 U81:V81 G87 U87 G99:I99 G102 H103:I103 G106 I106 G108:I108 G111:I111 G117 G129:I129 G132 H133:I133 G136 I136 G138:I138 G141:I141 G147 G9:I9 G12 H13:I13 G16 I16 G18:I18 G21:H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E6E09-AB00-444E-A8B0-750105D16EFD}">
  <dimension ref="A1:AE176"/>
  <sheetViews>
    <sheetView zoomScale="75" zoomScaleNormal="109" zoomScalePageLayoutView="66" workbookViewId="0">
      <selection activeCell="P165" sqref="P164:P176"/>
    </sheetView>
  </sheetViews>
  <sheetFormatPr baseColWidth="10" defaultRowHeight="16"/>
  <cols>
    <col min="1" max="1" width="11.6640625" customWidth="1"/>
    <col min="2" max="2" width="12" customWidth="1"/>
  </cols>
  <sheetData>
    <row r="1" spans="1:26" ht="16" customHeight="1">
      <c r="A1" s="213" t="s">
        <v>58</v>
      </c>
      <c r="B1" s="213"/>
      <c r="C1" s="213"/>
      <c r="D1" s="213"/>
      <c r="E1" s="213"/>
      <c r="F1" s="210" t="s">
        <v>93</v>
      </c>
      <c r="G1" s="210"/>
      <c r="H1" s="210"/>
      <c r="I1" s="210"/>
      <c r="J1" s="210"/>
    </row>
    <row r="2" spans="1:26" ht="16" customHeight="1">
      <c r="A2" s="213"/>
      <c r="B2" s="213"/>
      <c r="C2" s="213"/>
      <c r="D2" s="213"/>
      <c r="E2" s="213"/>
      <c r="F2" s="210"/>
      <c r="G2" s="210"/>
      <c r="H2" s="210"/>
      <c r="I2" s="210"/>
      <c r="J2" s="210"/>
    </row>
    <row r="3" spans="1:26">
      <c r="A3" s="217" t="s">
        <v>53</v>
      </c>
      <c r="B3" s="217"/>
      <c r="C3" s="217"/>
      <c r="D3" s="217"/>
      <c r="E3" s="217"/>
      <c r="H3" s="127"/>
      <c r="O3" s="221" t="s">
        <v>54</v>
      </c>
      <c r="P3" s="221"/>
      <c r="Q3" s="221"/>
      <c r="R3" s="221"/>
      <c r="S3" s="221"/>
    </row>
    <row r="4" spans="1:26">
      <c r="A4" s="1" t="s">
        <v>0</v>
      </c>
      <c r="B4" s="1"/>
      <c r="C4" s="1" t="s">
        <v>59</v>
      </c>
      <c r="D4" s="1"/>
      <c r="E4" s="1"/>
      <c r="F4" s="42"/>
      <c r="G4" s="42"/>
      <c r="H4" s="131"/>
      <c r="I4" s="42"/>
      <c r="J4" s="42"/>
      <c r="K4" s="42"/>
      <c r="L4" s="42"/>
      <c r="M4" s="42"/>
      <c r="O4" s="31" t="s">
        <v>65</v>
      </c>
      <c r="P4" s="31"/>
      <c r="Q4" s="32" t="s">
        <v>59</v>
      </c>
      <c r="R4" s="31"/>
      <c r="S4" s="31"/>
      <c r="T4" s="13"/>
      <c r="U4" s="13"/>
      <c r="V4" s="13"/>
      <c r="W4" s="13"/>
      <c r="X4" s="13"/>
    </row>
    <row r="5" spans="1:26">
      <c r="F5" s="42"/>
      <c r="G5" s="42"/>
      <c r="H5" s="131"/>
      <c r="I5" s="42"/>
      <c r="J5" s="42"/>
      <c r="K5" s="42"/>
      <c r="L5" s="42"/>
      <c r="M5" s="42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6">
      <c r="A6" s="2" t="s">
        <v>2</v>
      </c>
      <c r="B6" s="2"/>
      <c r="C6" s="2"/>
      <c r="D6" s="2"/>
      <c r="E6" s="2"/>
      <c r="H6" s="127"/>
      <c r="O6" s="2" t="s">
        <v>2</v>
      </c>
      <c r="P6" s="2"/>
      <c r="Q6" s="2"/>
      <c r="R6" s="2"/>
      <c r="S6" s="2"/>
    </row>
    <row r="7" spans="1:26">
      <c r="A7" s="3" t="s">
        <v>3</v>
      </c>
      <c r="B7" s="3"/>
      <c r="C7" s="3"/>
      <c r="D7" s="3"/>
      <c r="H7" s="127"/>
      <c r="O7" s="3" t="s">
        <v>3</v>
      </c>
      <c r="P7" s="3"/>
      <c r="Q7" s="3"/>
      <c r="R7" s="3"/>
    </row>
    <row r="8" spans="1:26">
      <c r="A8" s="4"/>
      <c r="B8" s="4"/>
      <c r="C8" s="177" t="s">
        <v>4</v>
      </c>
      <c r="D8" s="177"/>
      <c r="E8" s="4" t="s">
        <v>5</v>
      </c>
      <c r="F8" s="4"/>
      <c r="G8" s="4"/>
      <c r="H8" s="126"/>
      <c r="I8" s="4"/>
      <c r="J8" s="126" t="s">
        <v>6</v>
      </c>
      <c r="K8" s="126" t="s">
        <v>7</v>
      </c>
      <c r="L8" s="126" t="s">
        <v>5</v>
      </c>
      <c r="O8" s="4"/>
      <c r="P8" s="4"/>
      <c r="Q8" s="177" t="s">
        <v>4</v>
      </c>
      <c r="R8" s="177"/>
      <c r="S8" s="4" t="s">
        <v>5</v>
      </c>
      <c r="T8" s="4"/>
      <c r="U8" s="4"/>
      <c r="V8" s="4"/>
      <c r="W8" s="126" t="s">
        <v>6</v>
      </c>
      <c r="X8" s="126" t="s">
        <v>7</v>
      </c>
      <c r="Y8" s="126" t="s">
        <v>5</v>
      </c>
    </row>
    <row r="9" spans="1:26" ht="16" customHeight="1">
      <c r="A9" s="178" t="s">
        <v>8</v>
      </c>
      <c r="B9" s="6" t="s">
        <v>9</v>
      </c>
      <c r="C9" s="6"/>
      <c r="D9" s="7">
        <v>6</v>
      </c>
      <c r="E9">
        <v>4</v>
      </c>
      <c r="F9" s="8">
        <f>E9/D9</f>
        <v>0.66666666666666663</v>
      </c>
      <c r="G9" s="192">
        <f>SUM(E9:E11)/SUM(D9:D11)</f>
        <v>0.58333333333333337</v>
      </c>
      <c r="H9" s="192">
        <f>SUM(E9:E11)/SUM(D9:D11)</f>
        <v>0.58333333333333337</v>
      </c>
      <c r="I9" s="219">
        <f>SUM(E9:E11)</f>
        <v>7</v>
      </c>
      <c r="J9" s="6" t="s">
        <v>10</v>
      </c>
      <c r="K9">
        <v>10</v>
      </c>
      <c r="L9">
        <v>9</v>
      </c>
      <c r="M9" s="8">
        <f>L9/K9</f>
        <v>0.9</v>
      </c>
      <c r="O9" s="178" t="s">
        <v>8</v>
      </c>
      <c r="P9" s="6" t="s">
        <v>9</v>
      </c>
      <c r="Q9" s="6"/>
      <c r="R9" s="7">
        <v>6</v>
      </c>
      <c r="S9">
        <v>0</v>
      </c>
      <c r="T9" s="8">
        <f t="shared" ref="T9:T30" si="0">S9/R9</f>
        <v>0</v>
      </c>
      <c r="U9" s="192">
        <f>AVERAGE(S9:S11/R9:R11)</f>
        <v>0</v>
      </c>
      <c r="V9" s="192">
        <f>S9:S11/R9:R11</f>
        <v>0</v>
      </c>
      <c r="W9" s="6" t="s">
        <v>10</v>
      </c>
      <c r="X9">
        <v>10</v>
      </c>
      <c r="Y9">
        <v>10</v>
      </c>
      <c r="Z9" s="8">
        <f>Y9/X9</f>
        <v>1</v>
      </c>
    </row>
    <row r="10" spans="1:26">
      <c r="A10" s="179"/>
      <c r="B10" s="6" t="s">
        <v>11</v>
      </c>
      <c r="C10" s="6"/>
      <c r="D10" s="7">
        <v>2</v>
      </c>
      <c r="E10">
        <v>2</v>
      </c>
      <c r="F10" s="8">
        <f>E10/D10</f>
        <v>1</v>
      </c>
      <c r="G10" s="192"/>
      <c r="H10" s="192"/>
      <c r="I10" s="219"/>
      <c r="J10" s="6" t="s">
        <v>12</v>
      </c>
      <c r="K10">
        <v>20</v>
      </c>
      <c r="L10">
        <v>19</v>
      </c>
      <c r="M10" s="8">
        <f>L10/K10</f>
        <v>0.95</v>
      </c>
      <c r="O10" s="179"/>
      <c r="P10" s="6" t="s">
        <v>11</v>
      </c>
      <c r="Q10" s="6"/>
      <c r="R10" s="7">
        <v>2</v>
      </c>
      <c r="S10">
        <v>0</v>
      </c>
      <c r="T10" s="8">
        <f t="shared" si="0"/>
        <v>0</v>
      </c>
      <c r="U10" s="192"/>
      <c r="V10" s="192"/>
      <c r="W10" s="6" t="s">
        <v>12</v>
      </c>
      <c r="X10">
        <v>20</v>
      </c>
      <c r="Y10">
        <v>20</v>
      </c>
      <c r="Z10" s="8">
        <f>Y10/X10</f>
        <v>1</v>
      </c>
    </row>
    <row r="11" spans="1:26">
      <c r="A11" s="180"/>
      <c r="B11" s="6" t="s">
        <v>13</v>
      </c>
      <c r="C11" s="6"/>
      <c r="D11" s="7">
        <v>4</v>
      </c>
      <c r="E11">
        <v>1</v>
      </c>
      <c r="F11" s="8">
        <f>E11/D11</f>
        <v>0.25</v>
      </c>
      <c r="G11" s="192"/>
      <c r="H11" s="192"/>
      <c r="I11" s="219"/>
      <c r="J11" s="6" t="s">
        <v>14</v>
      </c>
      <c r="K11">
        <v>10</v>
      </c>
      <c r="L11">
        <v>10</v>
      </c>
      <c r="M11" s="8">
        <f>L11/K11</f>
        <v>1</v>
      </c>
      <c r="O11" s="180"/>
      <c r="P11" s="6" t="s">
        <v>13</v>
      </c>
      <c r="Q11" s="6"/>
      <c r="R11" s="7">
        <v>4</v>
      </c>
      <c r="S11">
        <v>0</v>
      </c>
      <c r="T11" s="8">
        <f t="shared" si="0"/>
        <v>0</v>
      </c>
      <c r="U11" s="192"/>
      <c r="V11" s="192"/>
      <c r="W11" s="6" t="s">
        <v>14</v>
      </c>
      <c r="X11">
        <v>10</v>
      </c>
      <c r="Y11">
        <v>9</v>
      </c>
      <c r="Z11" s="8">
        <f>Y11/X11</f>
        <v>0.9</v>
      </c>
    </row>
    <row r="12" spans="1:26" ht="16" customHeight="1">
      <c r="A12" s="178" t="s">
        <v>15</v>
      </c>
      <c r="B12" s="6" t="s">
        <v>16</v>
      </c>
      <c r="C12" s="6"/>
      <c r="D12" s="7">
        <v>30</v>
      </c>
      <c r="E12">
        <v>0</v>
      </c>
      <c r="F12" s="8">
        <f t="shared" ref="F12:F30" si="1">E12/D12</f>
        <v>0</v>
      </c>
      <c r="G12" s="204">
        <f>SUM(E12:E15)/SUM(D12:D15)</f>
        <v>9.1954022988505746E-2</v>
      </c>
      <c r="H12" s="18"/>
      <c r="I12" s="134"/>
      <c r="J12" s="6" t="s">
        <v>17</v>
      </c>
      <c r="K12">
        <v>10</v>
      </c>
      <c r="L12">
        <v>9</v>
      </c>
      <c r="M12" s="8">
        <f>L12/K12</f>
        <v>0.9</v>
      </c>
      <c r="O12" s="178" t="s">
        <v>15</v>
      </c>
      <c r="P12" s="6" t="s">
        <v>16</v>
      </c>
      <c r="Q12" s="6"/>
      <c r="R12" s="7">
        <v>30</v>
      </c>
      <c r="S12">
        <v>0</v>
      </c>
      <c r="T12" s="8">
        <f t="shared" si="0"/>
        <v>0</v>
      </c>
      <c r="U12" s="204">
        <f>AVERAGE(T12:T15)</f>
        <v>0</v>
      </c>
      <c r="V12" s="18"/>
      <c r="W12" s="6" t="s">
        <v>17</v>
      </c>
      <c r="X12">
        <v>10</v>
      </c>
      <c r="Y12">
        <v>10</v>
      </c>
      <c r="Z12" s="8">
        <f>Y12/X12</f>
        <v>1</v>
      </c>
    </row>
    <row r="13" spans="1:26">
      <c r="A13" s="179"/>
      <c r="B13" s="6" t="s">
        <v>18</v>
      </c>
      <c r="C13" s="6"/>
      <c r="D13" s="7">
        <v>7</v>
      </c>
      <c r="E13">
        <v>7</v>
      </c>
      <c r="F13" s="8">
        <f t="shared" si="1"/>
        <v>1</v>
      </c>
      <c r="G13" s="204"/>
      <c r="H13" s="192">
        <f>SUM(E13:E14)/SUM(D13:D14)</f>
        <v>0.15094339622641509</v>
      </c>
      <c r="I13" s="219">
        <f>SUM(E13:E14)</f>
        <v>8</v>
      </c>
      <c r="J13" s="9" t="s">
        <v>19</v>
      </c>
      <c r="K13" s="10">
        <f>SUM(K9:K12)</f>
        <v>50</v>
      </c>
      <c r="L13" s="10">
        <f>SUM(L9:L12)</f>
        <v>47</v>
      </c>
      <c r="M13" s="11">
        <f>L13/K13</f>
        <v>0.94</v>
      </c>
      <c r="O13" s="179"/>
      <c r="P13" s="6" t="s">
        <v>18</v>
      </c>
      <c r="Q13" s="6"/>
      <c r="R13" s="7">
        <v>7</v>
      </c>
      <c r="S13">
        <v>0</v>
      </c>
      <c r="T13" s="8">
        <f t="shared" si="0"/>
        <v>0</v>
      </c>
      <c r="U13" s="204"/>
      <c r="V13" s="192">
        <f>AVERAGE(T13:T14)</f>
        <v>0</v>
      </c>
      <c r="W13" s="9" t="s">
        <v>19</v>
      </c>
      <c r="X13">
        <f>SUM(X9:X12)</f>
        <v>50</v>
      </c>
      <c r="Y13">
        <f>SUM(Y9:Y12)</f>
        <v>49</v>
      </c>
      <c r="Z13" s="11">
        <f>Y13/X13</f>
        <v>0.98</v>
      </c>
    </row>
    <row r="14" spans="1:26">
      <c r="A14" s="179"/>
      <c r="B14" s="6" t="s">
        <v>20</v>
      </c>
      <c r="C14" s="6"/>
      <c r="D14" s="7">
        <v>46</v>
      </c>
      <c r="E14">
        <v>1</v>
      </c>
      <c r="F14" s="8">
        <f t="shared" si="1"/>
        <v>2.1739130434782608E-2</v>
      </c>
      <c r="G14" s="204"/>
      <c r="H14" s="192"/>
      <c r="I14" s="219"/>
      <c r="O14" s="179"/>
      <c r="P14" s="6" t="s">
        <v>20</v>
      </c>
      <c r="Q14" s="6"/>
      <c r="R14" s="7">
        <v>46</v>
      </c>
      <c r="S14">
        <v>0</v>
      </c>
      <c r="T14" s="8">
        <f t="shared" si="0"/>
        <v>0</v>
      </c>
      <c r="U14" s="204"/>
      <c r="V14" s="192"/>
    </row>
    <row r="15" spans="1:26">
      <c r="A15" s="180"/>
      <c r="B15" s="6" t="s">
        <v>21</v>
      </c>
      <c r="C15" s="6"/>
      <c r="D15" s="7">
        <v>4</v>
      </c>
      <c r="E15">
        <v>0</v>
      </c>
      <c r="F15" s="8">
        <f t="shared" si="1"/>
        <v>0</v>
      </c>
      <c r="G15" s="204"/>
      <c r="H15" s="18"/>
      <c r="I15" s="134"/>
      <c r="O15" s="179"/>
      <c r="P15" s="6" t="s">
        <v>21</v>
      </c>
      <c r="Q15" s="6"/>
      <c r="R15" s="7">
        <v>4</v>
      </c>
      <c r="S15">
        <v>0</v>
      </c>
      <c r="T15" s="8">
        <f t="shared" si="0"/>
        <v>0</v>
      </c>
      <c r="U15" s="204"/>
      <c r="V15" s="18"/>
    </row>
    <row r="16" spans="1:26" ht="16" customHeight="1">
      <c r="A16" s="178" t="s">
        <v>22</v>
      </c>
      <c r="B16" s="6" t="s">
        <v>23</v>
      </c>
      <c r="C16" s="6"/>
      <c r="D16" s="7">
        <v>15</v>
      </c>
      <c r="E16">
        <v>13</v>
      </c>
      <c r="F16" s="8">
        <f t="shared" si="1"/>
        <v>0.8666666666666667</v>
      </c>
      <c r="G16" s="192">
        <f>SUM(E16:E17)/SUM(D16:D17)</f>
        <v>0.93333333333333335</v>
      </c>
      <c r="H16" s="192">
        <f>AVERAGE(F16:F17)</f>
        <v>0.93333333333333335</v>
      </c>
      <c r="I16" s="219">
        <f>SUM(E16:E17)</f>
        <v>28</v>
      </c>
      <c r="O16" s="178" t="s">
        <v>22</v>
      </c>
      <c r="P16" s="6" t="s">
        <v>23</v>
      </c>
      <c r="Q16" s="6"/>
      <c r="R16" s="7">
        <v>15</v>
      </c>
      <c r="S16">
        <v>0</v>
      </c>
      <c r="T16" s="8">
        <f t="shared" si="0"/>
        <v>0</v>
      </c>
      <c r="U16" s="192">
        <f>AVERAGE(T16:T17)</f>
        <v>0</v>
      </c>
      <c r="V16" s="192">
        <f>AVERAGE(T16:T17)</f>
        <v>0</v>
      </c>
    </row>
    <row r="17" spans="1:22">
      <c r="A17" s="180"/>
      <c r="B17" s="6" t="s">
        <v>24</v>
      </c>
      <c r="C17" s="6"/>
      <c r="D17" s="7">
        <v>15</v>
      </c>
      <c r="E17">
        <v>15</v>
      </c>
      <c r="F17" s="8">
        <f t="shared" si="1"/>
        <v>1</v>
      </c>
      <c r="G17" s="192"/>
      <c r="H17" s="192"/>
      <c r="I17" s="219"/>
      <c r="O17" s="180"/>
      <c r="P17" s="6" t="s">
        <v>24</v>
      </c>
      <c r="Q17" s="6"/>
      <c r="R17" s="7">
        <v>15</v>
      </c>
      <c r="S17">
        <v>0</v>
      </c>
      <c r="T17" s="8">
        <f t="shared" si="0"/>
        <v>0</v>
      </c>
      <c r="U17" s="192"/>
      <c r="V17" s="192"/>
    </row>
    <row r="18" spans="1:22" ht="16" customHeight="1">
      <c r="A18" s="178" t="s">
        <v>25</v>
      </c>
      <c r="B18" s="6" t="s">
        <v>26</v>
      </c>
      <c r="C18" s="6"/>
      <c r="D18" s="7">
        <v>2</v>
      </c>
      <c r="E18">
        <v>1</v>
      </c>
      <c r="F18" s="8">
        <f t="shared" si="1"/>
        <v>0.5</v>
      </c>
      <c r="G18" s="192">
        <f>SUM(E18:E20)/SUM(D18:D20)</f>
        <v>0.33333333333333331</v>
      </c>
      <c r="H18" s="192">
        <f>SUM(E18:E20)/SUM(D18:D20)</f>
        <v>0.33333333333333331</v>
      </c>
      <c r="I18" s="219">
        <f>SUM(E18:E20)</f>
        <v>2</v>
      </c>
      <c r="O18" s="179" t="s">
        <v>25</v>
      </c>
      <c r="P18" s="6" t="s">
        <v>26</v>
      </c>
      <c r="Q18" s="6"/>
      <c r="R18" s="7">
        <v>2</v>
      </c>
      <c r="S18">
        <v>0</v>
      </c>
      <c r="T18" s="8">
        <f t="shared" si="0"/>
        <v>0</v>
      </c>
      <c r="U18" s="192">
        <f>S9:S30/R9:R30</f>
        <v>0</v>
      </c>
      <c r="V18" s="192">
        <f>(S18:S20/R18:R20)</f>
        <v>0</v>
      </c>
    </row>
    <row r="19" spans="1:22">
      <c r="A19" s="179"/>
      <c r="B19" s="6" t="s">
        <v>27</v>
      </c>
      <c r="C19" s="6"/>
      <c r="D19" s="7">
        <v>2</v>
      </c>
      <c r="E19">
        <v>1</v>
      </c>
      <c r="F19" s="8">
        <f t="shared" si="1"/>
        <v>0.5</v>
      </c>
      <c r="G19" s="192"/>
      <c r="H19" s="192"/>
      <c r="I19" s="219"/>
      <c r="O19" s="179"/>
      <c r="P19" s="6" t="s">
        <v>27</v>
      </c>
      <c r="Q19" s="6"/>
      <c r="R19" s="7">
        <v>2</v>
      </c>
      <c r="S19">
        <v>0</v>
      </c>
      <c r="T19" s="8">
        <f t="shared" si="0"/>
        <v>0</v>
      </c>
      <c r="U19" s="192"/>
      <c r="V19" s="192"/>
    </row>
    <row r="20" spans="1:22">
      <c r="A20" s="180"/>
      <c r="B20" s="6" t="s">
        <v>28</v>
      </c>
      <c r="C20" s="6"/>
      <c r="D20" s="7">
        <v>2</v>
      </c>
      <c r="E20">
        <v>0</v>
      </c>
      <c r="F20" s="8">
        <f t="shared" si="1"/>
        <v>0</v>
      </c>
      <c r="G20" s="192"/>
      <c r="H20" s="192"/>
      <c r="I20" s="219"/>
      <c r="O20" s="180"/>
      <c r="P20" s="6" t="s">
        <v>28</v>
      </c>
      <c r="Q20" s="6"/>
      <c r="R20" s="7">
        <v>2</v>
      </c>
      <c r="S20">
        <v>0</v>
      </c>
      <c r="T20" s="8">
        <f t="shared" si="0"/>
        <v>0</v>
      </c>
      <c r="U20" s="192"/>
      <c r="V20" s="192"/>
    </row>
    <row r="21" spans="1:22" ht="16" customHeight="1">
      <c r="A21" s="178" t="s">
        <v>29</v>
      </c>
      <c r="B21" s="6" t="s">
        <v>30</v>
      </c>
      <c r="C21" s="6"/>
      <c r="D21" s="7">
        <v>2</v>
      </c>
      <c r="E21">
        <v>2</v>
      </c>
      <c r="F21" s="8">
        <f t="shared" si="1"/>
        <v>1</v>
      </c>
      <c r="G21" s="192">
        <f>SUM(E21:E26)/SUM(D21:D26)</f>
        <v>0.91666666666666663</v>
      </c>
      <c r="H21" s="192">
        <f>SUM(E21:E26)/SUM(D21:D26)</f>
        <v>0.91666666666666663</v>
      </c>
      <c r="I21" s="219">
        <f>SUM(E21:E26)</f>
        <v>11</v>
      </c>
      <c r="O21" s="178" t="s">
        <v>29</v>
      </c>
      <c r="P21" s="6" t="s">
        <v>30</v>
      </c>
      <c r="Q21" s="6"/>
      <c r="R21" s="7">
        <v>2</v>
      </c>
      <c r="S21">
        <v>0</v>
      </c>
      <c r="T21" s="8">
        <f t="shared" si="0"/>
        <v>0</v>
      </c>
      <c r="U21" s="192">
        <f>S9:S30/R9:R30</f>
        <v>0</v>
      </c>
      <c r="V21" s="192">
        <f>(S21:S26/R21:R26)</f>
        <v>0</v>
      </c>
    </row>
    <row r="22" spans="1:22">
      <c r="A22" s="179"/>
      <c r="B22" s="6" t="s">
        <v>31</v>
      </c>
      <c r="C22" s="6"/>
      <c r="D22" s="7">
        <v>2</v>
      </c>
      <c r="E22">
        <v>2</v>
      </c>
      <c r="F22" s="8">
        <f t="shared" si="1"/>
        <v>1</v>
      </c>
      <c r="G22" s="192"/>
      <c r="H22" s="192"/>
      <c r="I22" s="219"/>
      <c r="O22" s="179"/>
      <c r="P22" s="6" t="s">
        <v>31</v>
      </c>
      <c r="Q22" s="6"/>
      <c r="R22" s="7">
        <v>2</v>
      </c>
      <c r="S22">
        <v>0</v>
      </c>
      <c r="T22" s="8">
        <f t="shared" si="0"/>
        <v>0</v>
      </c>
      <c r="U22" s="192"/>
      <c r="V22" s="192"/>
    </row>
    <row r="23" spans="1:22">
      <c r="A23" s="179"/>
      <c r="B23" s="6" t="s">
        <v>32</v>
      </c>
      <c r="C23" s="6"/>
      <c r="D23" s="7">
        <v>2</v>
      </c>
      <c r="E23">
        <v>2</v>
      </c>
      <c r="F23" s="8">
        <f t="shared" si="1"/>
        <v>1</v>
      </c>
      <c r="G23" s="192"/>
      <c r="H23" s="192"/>
      <c r="I23" s="219"/>
      <c r="O23" s="179"/>
      <c r="P23" s="6" t="s">
        <v>32</v>
      </c>
      <c r="Q23" s="6"/>
      <c r="R23" s="7">
        <v>2</v>
      </c>
      <c r="S23">
        <v>0</v>
      </c>
      <c r="T23" s="8">
        <f t="shared" si="0"/>
        <v>0</v>
      </c>
      <c r="U23" s="192"/>
      <c r="V23" s="192"/>
    </row>
    <row r="24" spans="1:22">
      <c r="A24" s="179"/>
      <c r="B24" s="6" t="s">
        <v>33</v>
      </c>
      <c r="C24" s="6"/>
      <c r="D24" s="7">
        <v>2</v>
      </c>
      <c r="E24">
        <v>2</v>
      </c>
      <c r="F24" s="8">
        <f t="shared" si="1"/>
        <v>1</v>
      </c>
      <c r="G24" s="192"/>
      <c r="H24" s="192"/>
      <c r="I24" s="219"/>
      <c r="O24" s="179"/>
      <c r="P24" s="6" t="s">
        <v>33</v>
      </c>
      <c r="Q24" s="6"/>
      <c r="R24" s="7">
        <v>2</v>
      </c>
      <c r="S24">
        <v>0</v>
      </c>
      <c r="T24" s="8">
        <f t="shared" si="0"/>
        <v>0</v>
      </c>
      <c r="U24" s="192"/>
      <c r="V24" s="192"/>
    </row>
    <row r="25" spans="1:22">
      <c r="A25" s="179"/>
      <c r="B25" s="6" t="s">
        <v>34</v>
      </c>
      <c r="C25" s="6"/>
      <c r="D25" s="7">
        <v>2</v>
      </c>
      <c r="E25">
        <v>2</v>
      </c>
      <c r="F25" s="8">
        <f t="shared" si="1"/>
        <v>1</v>
      </c>
      <c r="G25" s="192"/>
      <c r="H25" s="192"/>
      <c r="I25" s="219"/>
      <c r="O25" s="179"/>
      <c r="P25" s="6" t="s">
        <v>34</v>
      </c>
      <c r="Q25" s="6"/>
      <c r="R25" s="7">
        <v>2</v>
      </c>
      <c r="S25">
        <v>0</v>
      </c>
      <c r="T25" s="8">
        <f t="shared" si="0"/>
        <v>0</v>
      </c>
      <c r="U25" s="192"/>
      <c r="V25" s="192"/>
    </row>
    <row r="26" spans="1:22">
      <c r="A26" s="180"/>
      <c r="B26" s="6" t="s">
        <v>35</v>
      </c>
      <c r="C26" s="6"/>
      <c r="D26" s="7">
        <v>2</v>
      </c>
      <c r="E26">
        <v>1</v>
      </c>
      <c r="F26" s="8">
        <f t="shared" si="1"/>
        <v>0.5</v>
      </c>
      <c r="G26" s="192"/>
      <c r="H26" s="192"/>
      <c r="I26" s="219"/>
      <c r="O26" s="180"/>
      <c r="P26" s="6" t="s">
        <v>35</v>
      </c>
      <c r="Q26" s="6"/>
      <c r="R26" s="7">
        <v>2</v>
      </c>
      <c r="S26">
        <v>0</v>
      </c>
      <c r="T26" s="8">
        <f t="shared" si="0"/>
        <v>0</v>
      </c>
      <c r="U26" s="192"/>
      <c r="V26" s="192"/>
    </row>
    <row r="27" spans="1:22" ht="16" customHeight="1">
      <c r="A27" s="184" t="s">
        <v>36</v>
      </c>
      <c r="B27" s="6" t="s">
        <v>37</v>
      </c>
      <c r="C27" s="6"/>
      <c r="D27" s="7">
        <v>8</v>
      </c>
      <c r="E27">
        <v>0</v>
      </c>
      <c r="F27" s="8">
        <f t="shared" si="1"/>
        <v>0</v>
      </c>
      <c r="G27" s="192">
        <f>SUM(E27:E28)/SUM(D27:D28)</f>
        <v>0</v>
      </c>
      <c r="H27" s="26">
        <f>E27/D27</f>
        <v>0</v>
      </c>
      <c r="I27" s="135">
        <f>SUM(E27)</f>
        <v>0</v>
      </c>
      <c r="O27" s="184" t="s">
        <v>36</v>
      </c>
      <c r="P27" s="6" t="s">
        <v>37</v>
      </c>
      <c r="Q27" s="6"/>
      <c r="R27" s="7">
        <v>8</v>
      </c>
      <c r="S27">
        <v>0</v>
      </c>
      <c r="T27" s="8">
        <f t="shared" si="0"/>
        <v>0</v>
      </c>
      <c r="U27" s="192">
        <f>S27:S28/R27:R28</f>
        <v>0</v>
      </c>
      <c r="V27" s="8"/>
    </row>
    <row r="28" spans="1:22">
      <c r="A28" s="185"/>
      <c r="B28" s="6" t="s">
        <v>38</v>
      </c>
      <c r="C28" s="6"/>
      <c r="D28" s="7">
        <v>37</v>
      </c>
      <c r="E28">
        <v>0</v>
      </c>
      <c r="F28" s="8">
        <f t="shared" si="1"/>
        <v>0</v>
      </c>
      <c r="G28" s="192"/>
      <c r="H28" s="18"/>
      <c r="I28" s="134"/>
      <c r="O28" s="185"/>
      <c r="P28" s="6" t="s">
        <v>38</v>
      </c>
      <c r="Q28" s="6"/>
      <c r="R28" s="7">
        <v>37</v>
      </c>
      <c r="S28">
        <v>0</v>
      </c>
      <c r="T28" s="8">
        <f t="shared" si="0"/>
        <v>0</v>
      </c>
      <c r="U28" s="192"/>
      <c r="V28" s="18"/>
    </row>
    <row r="29" spans="1:22" ht="16" customHeight="1">
      <c r="A29" s="218" t="s">
        <v>39</v>
      </c>
      <c r="B29" s="6" t="s">
        <v>40</v>
      </c>
      <c r="C29" s="6"/>
      <c r="D29" s="7">
        <v>2</v>
      </c>
      <c r="E29" s="19">
        <v>2</v>
      </c>
      <c r="F29" s="121">
        <f t="shared" si="1"/>
        <v>1</v>
      </c>
      <c r="G29" s="121">
        <f>E29/D29</f>
        <v>1</v>
      </c>
      <c r="H29" s="8">
        <f>E29/D29</f>
        <v>1</v>
      </c>
      <c r="I29" s="135">
        <f>SUM(E29)</f>
        <v>2</v>
      </c>
      <c r="O29" s="189" t="s">
        <v>39</v>
      </c>
      <c r="P29" s="6" t="s">
        <v>40</v>
      </c>
      <c r="Q29" s="6"/>
      <c r="R29" s="7">
        <v>2</v>
      </c>
      <c r="S29">
        <v>0</v>
      </c>
      <c r="T29" s="8">
        <f t="shared" si="0"/>
        <v>0</v>
      </c>
      <c r="U29" s="121">
        <f>S29/R29</f>
        <v>0</v>
      </c>
      <c r="V29" s="8">
        <f>S29/R29</f>
        <v>0</v>
      </c>
    </row>
    <row r="30" spans="1:22">
      <c r="A30" s="189"/>
      <c r="B30" s="6" t="s">
        <v>41</v>
      </c>
      <c r="C30" s="6"/>
      <c r="D30" s="7">
        <v>25</v>
      </c>
      <c r="E30">
        <v>0</v>
      </c>
      <c r="F30" s="121">
        <f t="shared" si="1"/>
        <v>0</v>
      </c>
      <c r="G30" s="121">
        <f>E30/D30</f>
        <v>0</v>
      </c>
      <c r="H30" s="18"/>
      <c r="I30" s="134"/>
      <c r="O30" s="189"/>
      <c r="P30" s="6" t="s">
        <v>41</v>
      </c>
      <c r="Q30" s="6"/>
      <c r="R30" s="7">
        <v>25</v>
      </c>
      <c r="S30">
        <v>0</v>
      </c>
      <c r="T30" s="8">
        <f t="shared" si="0"/>
        <v>0</v>
      </c>
      <c r="U30" s="121">
        <f>S30/R30</f>
        <v>0</v>
      </c>
      <c r="V30" s="18"/>
    </row>
    <row r="31" spans="1:22">
      <c r="B31" s="186" t="s">
        <v>42</v>
      </c>
      <c r="C31" s="186"/>
      <c r="D31">
        <f>SUM(D9:D30)</f>
        <v>219</v>
      </c>
      <c r="E31">
        <f>SUM(E9:E30)</f>
        <v>58</v>
      </c>
      <c r="F31" s="8"/>
      <c r="G31" s="192" t="s">
        <v>110</v>
      </c>
      <c r="H31" s="192"/>
      <c r="I31" s="135">
        <f>SUM(I29,I16:I27,I13,I9)</f>
        <v>58</v>
      </c>
      <c r="P31" s="186" t="s">
        <v>42</v>
      </c>
      <c r="Q31" s="187"/>
      <c r="R31">
        <f>SUM(R9:R30)</f>
        <v>219</v>
      </c>
      <c r="S31">
        <f>SUM(S9:S30)</f>
        <v>0</v>
      </c>
      <c r="U31" s="8"/>
      <c r="V31" s="8"/>
    </row>
    <row r="32" spans="1:22">
      <c r="C32" s="188" t="s">
        <v>43</v>
      </c>
      <c r="D32" s="188"/>
      <c r="E32" s="139">
        <f>E31/D31</f>
        <v>0.26484018264840181</v>
      </c>
      <c r="F32" s="14"/>
      <c r="G32" s="192" t="s">
        <v>111</v>
      </c>
      <c r="H32" s="192"/>
      <c r="I32" s="139">
        <f>I31/D33</f>
        <v>0.47154471544715448</v>
      </c>
      <c r="O32" s="14"/>
      <c r="P32" s="14"/>
      <c r="Q32" s="190" t="s">
        <v>43</v>
      </c>
      <c r="R32" s="190"/>
      <c r="S32" s="12">
        <f>S31/R31</f>
        <v>0</v>
      </c>
      <c r="U32" s="8">
        <f>AVERAGE(U9:U30)</f>
        <v>0</v>
      </c>
      <c r="V32" s="8">
        <f>AVERAGE(V9:V30)</f>
        <v>0</v>
      </c>
    </row>
    <row r="33" spans="1:26">
      <c r="B33" s="188" t="s">
        <v>109</v>
      </c>
      <c r="C33" s="188"/>
      <c r="D33">
        <f>SUM(D29,D16:D27,D13:D14,D9:D11)</f>
        <v>123</v>
      </c>
      <c r="H33" s="127"/>
    </row>
    <row r="34" spans="1:26">
      <c r="A34" s="1" t="s">
        <v>60</v>
      </c>
      <c r="B34" s="1"/>
      <c r="C34" s="1" t="s">
        <v>59</v>
      </c>
      <c r="D34" s="1"/>
      <c r="E34" s="1"/>
      <c r="F34" s="13"/>
      <c r="G34" s="13"/>
      <c r="H34" s="123"/>
      <c r="I34" s="13"/>
      <c r="J34" s="13"/>
      <c r="K34" s="13"/>
      <c r="O34" s="31" t="s">
        <v>64</v>
      </c>
      <c r="P34" s="31"/>
      <c r="Q34" s="32" t="s">
        <v>59</v>
      </c>
      <c r="R34" s="31"/>
      <c r="S34" s="31"/>
      <c r="T34" s="13"/>
      <c r="U34" s="13"/>
      <c r="V34" s="13"/>
      <c r="W34" s="13"/>
      <c r="X34" s="13"/>
    </row>
    <row r="35" spans="1:26">
      <c r="A35" s="13"/>
      <c r="B35" s="13"/>
      <c r="C35" s="13"/>
      <c r="D35" s="13"/>
      <c r="E35" s="13"/>
      <c r="F35" s="13"/>
      <c r="G35" s="13"/>
      <c r="H35" s="123"/>
      <c r="I35" s="13"/>
      <c r="J35" s="13"/>
      <c r="K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6">
      <c r="A36" s="2" t="s">
        <v>2</v>
      </c>
      <c r="B36" s="2"/>
      <c r="C36" s="2"/>
      <c r="D36" s="2"/>
      <c r="E36" s="2"/>
      <c r="H36" s="127"/>
      <c r="O36" s="2" t="s">
        <v>2</v>
      </c>
      <c r="P36" s="2"/>
      <c r="Q36" s="2"/>
      <c r="R36" s="2"/>
      <c r="S36" s="2"/>
    </row>
    <row r="37" spans="1:26">
      <c r="A37" s="3" t="s">
        <v>3</v>
      </c>
      <c r="B37" s="3"/>
      <c r="C37" s="3"/>
      <c r="D37" s="3"/>
      <c r="H37" s="127"/>
      <c r="O37" s="3" t="s">
        <v>3</v>
      </c>
      <c r="P37" s="3"/>
      <c r="Q37" s="3"/>
      <c r="R37" s="3"/>
    </row>
    <row r="38" spans="1:26">
      <c r="A38" s="4"/>
      <c r="B38" s="4"/>
      <c r="C38" s="177" t="s">
        <v>4</v>
      </c>
      <c r="D38" s="177"/>
      <c r="E38" s="4" t="s">
        <v>5</v>
      </c>
      <c r="F38" s="4"/>
      <c r="G38" s="4"/>
      <c r="H38" s="126"/>
      <c r="I38" s="4"/>
      <c r="J38" s="126" t="s">
        <v>6</v>
      </c>
      <c r="K38" s="126" t="s">
        <v>7</v>
      </c>
      <c r="L38" s="126" t="s">
        <v>5</v>
      </c>
      <c r="O38" s="4"/>
      <c r="P38" s="4"/>
      <c r="Q38" s="177" t="s">
        <v>4</v>
      </c>
      <c r="R38" s="177"/>
      <c r="S38" s="4" t="s">
        <v>5</v>
      </c>
      <c r="T38" s="4"/>
      <c r="U38" s="4"/>
      <c r="V38" s="4"/>
      <c r="W38" s="126" t="s">
        <v>6</v>
      </c>
      <c r="X38" s="126" t="s">
        <v>7</v>
      </c>
      <c r="Y38" s="126" t="s">
        <v>5</v>
      </c>
    </row>
    <row r="39" spans="1:26" ht="16" customHeight="1">
      <c r="A39" s="178" t="s">
        <v>8</v>
      </c>
      <c r="B39" s="6" t="s">
        <v>9</v>
      </c>
      <c r="C39" s="6"/>
      <c r="D39" s="7">
        <v>6</v>
      </c>
      <c r="E39">
        <v>5</v>
      </c>
      <c r="F39" s="8">
        <f t="shared" ref="F39:F60" si="2">E39/D39</f>
        <v>0.83333333333333337</v>
      </c>
      <c r="G39" s="192">
        <f>SUM(E39:E41)/SUM(D39:D41)</f>
        <v>0.58333333333333337</v>
      </c>
      <c r="H39" s="192">
        <f>SUM(E39:E41)/SUM(D39:D41)</f>
        <v>0.58333333333333337</v>
      </c>
      <c r="I39" s="219">
        <f>SUM(E39:E41)</f>
        <v>7</v>
      </c>
      <c r="J39" s="6" t="s">
        <v>10</v>
      </c>
      <c r="K39">
        <v>10</v>
      </c>
      <c r="L39">
        <v>7</v>
      </c>
      <c r="M39" s="8">
        <f>L39/K39</f>
        <v>0.7</v>
      </c>
      <c r="O39" s="178" t="s">
        <v>8</v>
      </c>
      <c r="P39" s="6" t="s">
        <v>9</v>
      </c>
      <c r="Q39" s="6"/>
      <c r="R39" s="7">
        <v>6</v>
      </c>
      <c r="S39">
        <v>0</v>
      </c>
      <c r="T39" s="8">
        <f t="shared" ref="T39:T60" si="3">S39/R39</f>
        <v>0</v>
      </c>
      <c r="U39" s="192">
        <f>AVERAGE(S39:S41/R39:R41)</f>
        <v>0</v>
      </c>
      <c r="V39" s="192">
        <f>S39:S41/R39:R41</f>
        <v>0</v>
      </c>
      <c r="W39" s="6" t="s">
        <v>10</v>
      </c>
      <c r="X39">
        <v>10</v>
      </c>
      <c r="Y39">
        <v>10</v>
      </c>
      <c r="Z39" s="8">
        <f>Y39/X39</f>
        <v>1</v>
      </c>
    </row>
    <row r="40" spans="1:26">
      <c r="A40" s="179"/>
      <c r="B40" s="6" t="s">
        <v>11</v>
      </c>
      <c r="C40" s="6"/>
      <c r="D40" s="7">
        <v>2</v>
      </c>
      <c r="E40">
        <v>2</v>
      </c>
      <c r="F40" s="8">
        <f t="shared" si="2"/>
        <v>1</v>
      </c>
      <c r="G40" s="192"/>
      <c r="H40" s="192"/>
      <c r="I40" s="219"/>
      <c r="J40" s="6" t="s">
        <v>12</v>
      </c>
      <c r="K40">
        <v>20</v>
      </c>
      <c r="L40">
        <v>19</v>
      </c>
      <c r="M40" s="8">
        <f>L40/K40</f>
        <v>0.95</v>
      </c>
      <c r="O40" s="179"/>
      <c r="P40" s="6" t="s">
        <v>11</v>
      </c>
      <c r="Q40" s="6"/>
      <c r="R40" s="7">
        <v>2</v>
      </c>
      <c r="S40">
        <v>0</v>
      </c>
      <c r="T40" s="8">
        <f t="shared" si="3"/>
        <v>0</v>
      </c>
      <c r="U40" s="192"/>
      <c r="V40" s="192"/>
      <c r="W40" s="6" t="s">
        <v>12</v>
      </c>
      <c r="X40">
        <v>20</v>
      </c>
      <c r="Y40">
        <v>19</v>
      </c>
      <c r="Z40" s="8">
        <f>Y40/X40</f>
        <v>0.95</v>
      </c>
    </row>
    <row r="41" spans="1:26">
      <c r="A41" s="180"/>
      <c r="B41" s="6" t="s">
        <v>13</v>
      </c>
      <c r="C41" s="6"/>
      <c r="D41" s="7">
        <v>4</v>
      </c>
      <c r="E41">
        <v>0</v>
      </c>
      <c r="F41" s="8">
        <f t="shared" si="2"/>
        <v>0</v>
      </c>
      <c r="G41" s="192"/>
      <c r="H41" s="192"/>
      <c r="I41" s="219"/>
      <c r="J41" s="6" t="s">
        <v>14</v>
      </c>
      <c r="K41">
        <v>10</v>
      </c>
      <c r="L41">
        <v>9</v>
      </c>
      <c r="M41" s="8">
        <f>L41/K41</f>
        <v>0.9</v>
      </c>
      <c r="O41" s="180"/>
      <c r="P41" s="6" t="s">
        <v>13</v>
      </c>
      <c r="Q41" s="6"/>
      <c r="R41" s="7">
        <v>4</v>
      </c>
      <c r="S41">
        <v>0</v>
      </c>
      <c r="T41" s="8">
        <f t="shared" si="3"/>
        <v>0</v>
      </c>
      <c r="U41" s="192"/>
      <c r="V41" s="192"/>
      <c r="W41" s="6" t="s">
        <v>14</v>
      </c>
      <c r="X41">
        <v>10</v>
      </c>
      <c r="Y41">
        <v>10</v>
      </c>
      <c r="Z41" s="8">
        <f>Y41/X41</f>
        <v>1</v>
      </c>
    </row>
    <row r="42" spans="1:26" ht="16" customHeight="1">
      <c r="A42" s="178" t="s">
        <v>15</v>
      </c>
      <c r="B42" s="6" t="s">
        <v>16</v>
      </c>
      <c r="C42" s="6"/>
      <c r="D42" s="7">
        <v>30</v>
      </c>
      <c r="E42" s="19">
        <v>0</v>
      </c>
      <c r="F42" s="8">
        <f t="shared" si="2"/>
        <v>0</v>
      </c>
      <c r="G42" s="204">
        <f>SUM(E42:E45)/SUM(D42:D45)</f>
        <v>0.10344827586206896</v>
      </c>
      <c r="H42" s="18"/>
      <c r="I42" s="134"/>
      <c r="J42" s="6" t="s">
        <v>17</v>
      </c>
      <c r="K42">
        <v>10</v>
      </c>
      <c r="L42">
        <v>7</v>
      </c>
      <c r="M42" s="8">
        <f>L42/K42</f>
        <v>0.7</v>
      </c>
      <c r="O42" s="178" t="s">
        <v>15</v>
      </c>
      <c r="P42" s="6" t="s">
        <v>16</v>
      </c>
      <c r="Q42" s="6"/>
      <c r="R42" s="7">
        <v>30</v>
      </c>
      <c r="S42">
        <v>0</v>
      </c>
      <c r="T42" s="8">
        <f t="shared" si="3"/>
        <v>0</v>
      </c>
      <c r="U42" s="204">
        <f>AVERAGE(T42:T45)</f>
        <v>0</v>
      </c>
      <c r="V42" s="18"/>
      <c r="W42" s="6" t="s">
        <v>17</v>
      </c>
      <c r="X42">
        <v>10</v>
      </c>
      <c r="Y42">
        <v>10</v>
      </c>
      <c r="Z42" s="8">
        <f>Y42/X42</f>
        <v>1</v>
      </c>
    </row>
    <row r="43" spans="1:26">
      <c r="A43" s="179"/>
      <c r="B43" s="6" t="s">
        <v>18</v>
      </c>
      <c r="C43" s="6"/>
      <c r="D43" s="7">
        <v>7</v>
      </c>
      <c r="E43" s="19">
        <v>4</v>
      </c>
      <c r="F43" s="8">
        <f t="shared" si="2"/>
        <v>0.5714285714285714</v>
      </c>
      <c r="G43" s="204"/>
      <c r="H43" s="192">
        <f>SUM(E43:E44)/SUM(D43:D44)</f>
        <v>0.16981132075471697</v>
      </c>
      <c r="I43" s="219">
        <f>SUM(E43:E44)</f>
        <v>9</v>
      </c>
      <c r="J43" s="9" t="s">
        <v>19</v>
      </c>
      <c r="K43">
        <f>SUM(K39:K42)</f>
        <v>50</v>
      </c>
      <c r="L43">
        <f>SUM(L39:L42)</f>
        <v>42</v>
      </c>
      <c r="M43" s="11">
        <f>L43/K43</f>
        <v>0.84</v>
      </c>
      <c r="O43" s="179"/>
      <c r="P43" s="6" t="s">
        <v>18</v>
      </c>
      <c r="Q43" s="6"/>
      <c r="R43" s="7">
        <v>7</v>
      </c>
      <c r="S43">
        <v>0</v>
      </c>
      <c r="T43" s="8">
        <f t="shared" si="3"/>
        <v>0</v>
      </c>
      <c r="U43" s="204"/>
      <c r="V43" s="192">
        <f>AVERAGE(T43:T44)</f>
        <v>0</v>
      </c>
      <c r="W43" s="9" t="s">
        <v>19</v>
      </c>
      <c r="X43">
        <f>SUM(X39:X42)</f>
        <v>50</v>
      </c>
      <c r="Y43">
        <f>SUM(Y39:Y42)</f>
        <v>49</v>
      </c>
      <c r="Z43" s="11">
        <f>Y43/X43</f>
        <v>0.98</v>
      </c>
    </row>
    <row r="44" spans="1:26">
      <c r="A44" s="179"/>
      <c r="B44" s="6" t="s">
        <v>20</v>
      </c>
      <c r="C44" s="6"/>
      <c r="D44" s="7">
        <v>46</v>
      </c>
      <c r="E44" s="19">
        <v>5</v>
      </c>
      <c r="F44" s="8">
        <f t="shared" si="2"/>
        <v>0.10869565217391304</v>
      </c>
      <c r="G44" s="204"/>
      <c r="H44" s="192"/>
      <c r="I44" s="219"/>
      <c r="O44" s="179"/>
      <c r="P44" s="6" t="s">
        <v>20</v>
      </c>
      <c r="Q44" s="6"/>
      <c r="R44" s="7">
        <v>46</v>
      </c>
      <c r="S44">
        <v>0</v>
      </c>
      <c r="T44" s="8">
        <f t="shared" si="3"/>
        <v>0</v>
      </c>
      <c r="U44" s="204"/>
      <c r="V44" s="192"/>
    </row>
    <row r="45" spans="1:26">
      <c r="A45" s="179"/>
      <c r="B45" s="6" t="s">
        <v>21</v>
      </c>
      <c r="C45" s="6"/>
      <c r="D45" s="7">
        <v>4</v>
      </c>
      <c r="E45">
        <v>0</v>
      </c>
      <c r="F45" s="8">
        <f t="shared" si="2"/>
        <v>0</v>
      </c>
      <c r="G45" s="204"/>
      <c r="H45" s="18"/>
      <c r="I45" s="134"/>
      <c r="O45" s="179"/>
      <c r="P45" s="6" t="s">
        <v>21</v>
      </c>
      <c r="Q45" s="6"/>
      <c r="R45" s="7">
        <v>4</v>
      </c>
      <c r="S45">
        <v>0</v>
      </c>
      <c r="T45" s="8">
        <f t="shared" si="3"/>
        <v>0</v>
      </c>
      <c r="U45" s="204"/>
      <c r="V45" s="18"/>
    </row>
    <row r="46" spans="1:26" ht="16" customHeight="1">
      <c r="A46" s="178" t="s">
        <v>22</v>
      </c>
      <c r="B46" s="6" t="s">
        <v>23</v>
      </c>
      <c r="C46" s="6"/>
      <c r="D46" s="7">
        <v>15</v>
      </c>
      <c r="E46">
        <v>10</v>
      </c>
      <c r="F46" s="8">
        <f t="shared" si="2"/>
        <v>0.66666666666666663</v>
      </c>
      <c r="G46" s="192">
        <f>SUM(E46:E47)/SUM(D46:D47)</f>
        <v>0.6</v>
      </c>
      <c r="H46" s="192">
        <f>AVERAGE(F46:F47)</f>
        <v>0.6</v>
      </c>
      <c r="I46" s="219">
        <f>SUM(E46:E47)</f>
        <v>18</v>
      </c>
      <c r="O46" s="178" t="s">
        <v>22</v>
      </c>
      <c r="P46" s="6" t="s">
        <v>23</v>
      </c>
      <c r="Q46" s="6"/>
      <c r="R46" s="7">
        <v>15</v>
      </c>
      <c r="S46">
        <v>0</v>
      </c>
      <c r="T46" s="8">
        <f t="shared" si="3"/>
        <v>0</v>
      </c>
      <c r="U46" s="192">
        <f>AVERAGE(T46:T47)</f>
        <v>0</v>
      </c>
      <c r="V46" s="192">
        <f>AVERAGE(T46:T47)</f>
        <v>0</v>
      </c>
    </row>
    <row r="47" spans="1:26">
      <c r="A47" s="180"/>
      <c r="B47" s="6" t="s">
        <v>24</v>
      </c>
      <c r="C47" s="6"/>
      <c r="D47" s="7">
        <v>15</v>
      </c>
      <c r="E47">
        <v>8</v>
      </c>
      <c r="F47" s="8">
        <f t="shared" si="2"/>
        <v>0.53333333333333333</v>
      </c>
      <c r="G47" s="192"/>
      <c r="H47" s="192"/>
      <c r="I47" s="219"/>
      <c r="O47" s="180"/>
      <c r="P47" s="6" t="s">
        <v>24</v>
      </c>
      <c r="Q47" s="6"/>
      <c r="R47" s="7">
        <v>15</v>
      </c>
      <c r="S47">
        <v>0</v>
      </c>
      <c r="T47" s="8">
        <f t="shared" si="3"/>
        <v>0</v>
      </c>
      <c r="U47" s="192"/>
      <c r="V47" s="192"/>
    </row>
    <row r="48" spans="1:26" ht="16" customHeight="1">
      <c r="A48" s="179" t="s">
        <v>25</v>
      </c>
      <c r="B48" s="6" t="s">
        <v>26</v>
      </c>
      <c r="C48" s="6"/>
      <c r="D48" s="7">
        <v>2</v>
      </c>
      <c r="E48">
        <v>2</v>
      </c>
      <c r="F48" s="8">
        <f t="shared" si="2"/>
        <v>1</v>
      </c>
      <c r="G48" s="192">
        <f>SUM(E48:E50)/SUM(D48:D50)</f>
        <v>0.66666666666666663</v>
      </c>
      <c r="H48" s="192">
        <f>SUM(E48:E50)/SUM(D48:D50)</f>
        <v>0.66666666666666663</v>
      </c>
      <c r="I48" s="219">
        <f>SUM(E48:E50)</f>
        <v>4</v>
      </c>
      <c r="O48" s="179" t="s">
        <v>25</v>
      </c>
      <c r="P48" s="6" t="s">
        <v>26</v>
      </c>
      <c r="Q48" s="6"/>
      <c r="R48" s="7">
        <v>2</v>
      </c>
      <c r="S48">
        <v>0</v>
      </c>
      <c r="T48" s="8">
        <f t="shared" si="3"/>
        <v>0</v>
      </c>
      <c r="U48" s="192">
        <f>S39:S60/R39:R60</f>
        <v>0</v>
      </c>
      <c r="V48" s="192">
        <f>(S48:S50/R48:R50)</f>
        <v>0</v>
      </c>
    </row>
    <row r="49" spans="1:26">
      <c r="A49" s="179"/>
      <c r="B49" s="6" t="s">
        <v>27</v>
      </c>
      <c r="C49" s="6"/>
      <c r="D49" s="7">
        <v>2</v>
      </c>
      <c r="E49">
        <v>2</v>
      </c>
      <c r="F49" s="8">
        <f t="shared" si="2"/>
        <v>1</v>
      </c>
      <c r="G49" s="192"/>
      <c r="H49" s="192"/>
      <c r="I49" s="219"/>
      <c r="O49" s="179"/>
      <c r="P49" s="6" t="s">
        <v>27</v>
      </c>
      <c r="Q49" s="6"/>
      <c r="R49" s="7">
        <v>2</v>
      </c>
      <c r="S49">
        <v>0</v>
      </c>
      <c r="T49" s="8">
        <f t="shared" si="3"/>
        <v>0</v>
      </c>
      <c r="U49" s="192"/>
      <c r="V49" s="192"/>
    </row>
    <row r="50" spans="1:26">
      <c r="A50" s="180"/>
      <c r="B50" s="6" t="s">
        <v>28</v>
      </c>
      <c r="C50" s="6"/>
      <c r="D50" s="7">
        <v>2</v>
      </c>
      <c r="E50">
        <v>0</v>
      </c>
      <c r="F50" s="8">
        <f t="shared" si="2"/>
        <v>0</v>
      </c>
      <c r="G50" s="192"/>
      <c r="H50" s="192"/>
      <c r="I50" s="219"/>
      <c r="O50" s="180"/>
      <c r="P50" s="6" t="s">
        <v>28</v>
      </c>
      <c r="Q50" s="6"/>
      <c r="R50" s="7">
        <v>2</v>
      </c>
      <c r="S50">
        <v>0</v>
      </c>
      <c r="T50" s="8">
        <f t="shared" si="3"/>
        <v>0</v>
      </c>
      <c r="U50" s="192"/>
      <c r="V50" s="192"/>
    </row>
    <row r="51" spans="1:26" ht="16" customHeight="1">
      <c r="A51" s="178" t="s">
        <v>29</v>
      </c>
      <c r="B51" s="6" t="s">
        <v>30</v>
      </c>
      <c r="C51" s="6"/>
      <c r="D51" s="7">
        <v>2</v>
      </c>
      <c r="E51">
        <v>2</v>
      </c>
      <c r="F51" s="8">
        <f t="shared" si="2"/>
        <v>1</v>
      </c>
      <c r="G51" s="192">
        <f>SUM(E51:E56)/SUM(D51:D56)</f>
        <v>1</v>
      </c>
      <c r="H51" s="192">
        <f>SUM(E51:E56)/SUM(D51:D56)</f>
        <v>1</v>
      </c>
      <c r="I51" s="219">
        <f>SUM(E51:E56)</f>
        <v>12</v>
      </c>
      <c r="O51" s="178" t="s">
        <v>29</v>
      </c>
      <c r="P51" s="6" t="s">
        <v>30</v>
      </c>
      <c r="Q51" s="6"/>
      <c r="R51" s="7">
        <v>2</v>
      </c>
      <c r="S51">
        <v>0</v>
      </c>
      <c r="T51" s="8">
        <f t="shared" si="3"/>
        <v>0</v>
      </c>
      <c r="U51" s="192">
        <f>S39:S60/R39:R60</f>
        <v>0</v>
      </c>
      <c r="V51" s="192">
        <f>(S51:S56/R51:R56)</f>
        <v>0</v>
      </c>
    </row>
    <row r="52" spans="1:26">
      <c r="A52" s="179"/>
      <c r="B52" s="6" t="s">
        <v>31</v>
      </c>
      <c r="C52" s="6"/>
      <c r="D52" s="7">
        <v>2</v>
      </c>
      <c r="E52">
        <v>2</v>
      </c>
      <c r="F52" s="8">
        <f t="shared" si="2"/>
        <v>1</v>
      </c>
      <c r="G52" s="192"/>
      <c r="H52" s="192"/>
      <c r="I52" s="219"/>
      <c r="O52" s="179"/>
      <c r="P52" s="6" t="s">
        <v>31</v>
      </c>
      <c r="Q52" s="6"/>
      <c r="R52" s="7">
        <v>2</v>
      </c>
      <c r="S52">
        <v>0</v>
      </c>
      <c r="T52" s="8">
        <f t="shared" si="3"/>
        <v>0</v>
      </c>
      <c r="U52" s="192"/>
      <c r="V52" s="192"/>
    </row>
    <row r="53" spans="1:26">
      <c r="A53" s="179"/>
      <c r="B53" s="6" t="s">
        <v>32</v>
      </c>
      <c r="C53" s="6"/>
      <c r="D53" s="7">
        <v>2</v>
      </c>
      <c r="E53">
        <v>2</v>
      </c>
      <c r="F53" s="8">
        <f t="shared" si="2"/>
        <v>1</v>
      </c>
      <c r="G53" s="192"/>
      <c r="H53" s="192"/>
      <c r="I53" s="219"/>
      <c r="O53" s="179"/>
      <c r="P53" s="6" t="s">
        <v>32</v>
      </c>
      <c r="Q53" s="6"/>
      <c r="R53" s="7">
        <v>2</v>
      </c>
      <c r="S53">
        <v>0</v>
      </c>
      <c r="T53" s="8">
        <f t="shared" si="3"/>
        <v>0</v>
      </c>
      <c r="U53" s="192"/>
      <c r="V53" s="192"/>
    </row>
    <row r="54" spans="1:26">
      <c r="A54" s="179"/>
      <c r="B54" s="6" t="s">
        <v>33</v>
      </c>
      <c r="C54" s="6"/>
      <c r="D54" s="7">
        <v>2</v>
      </c>
      <c r="E54">
        <v>2</v>
      </c>
      <c r="F54" s="8">
        <f t="shared" si="2"/>
        <v>1</v>
      </c>
      <c r="G54" s="192"/>
      <c r="H54" s="192"/>
      <c r="I54" s="219"/>
      <c r="O54" s="179"/>
      <c r="P54" s="6" t="s">
        <v>33</v>
      </c>
      <c r="Q54" s="6"/>
      <c r="R54" s="7">
        <v>2</v>
      </c>
      <c r="S54">
        <v>0</v>
      </c>
      <c r="T54" s="8">
        <f t="shared" si="3"/>
        <v>0</v>
      </c>
      <c r="U54" s="192"/>
      <c r="V54" s="192"/>
    </row>
    <row r="55" spans="1:26">
      <c r="A55" s="179"/>
      <c r="B55" s="6" t="s">
        <v>34</v>
      </c>
      <c r="C55" s="6"/>
      <c r="D55" s="7">
        <v>2</v>
      </c>
      <c r="E55">
        <v>2</v>
      </c>
      <c r="F55" s="8">
        <f t="shared" si="2"/>
        <v>1</v>
      </c>
      <c r="G55" s="192"/>
      <c r="H55" s="192"/>
      <c r="I55" s="219"/>
      <c r="O55" s="179"/>
      <c r="P55" s="6" t="s">
        <v>34</v>
      </c>
      <c r="Q55" s="6"/>
      <c r="R55" s="7">
        <v>2</v>
      </c>
      <c r="S55">
        <v>0</v>
      </c>
      <c r="T55" s="8">
        <f t="shared" si="3"/>
        <v>0</v>
      </c>
      <c r="U55" s="192"/>
      <c r="V55" s="192"/>
    </row>
    <row r="56" spans="1:26">
      <c r="A56" s="180"/>
      <c r="B56" s="6" t="s">
        <v>35</v>
      </c>
      <c r="C56" s="6"/>
      <c r="D56" s="7">
        <v>2</v>
      </c>
      <c r="E56">
        <v>2</v>
      </c>
      <c r="F56" s="8">
        <f t="shared" si="2"/>
        <v>1</v>
      </c>
      <c r="G56" s="192"/>
      <c r="H56" s="192"/>
      <c r="I56" s="219"/>
      <c r="O56" s="180"/>
      <c r="P56" s="6" t="s">
        <v>35</v>
      </c>
      <c r="Q56" s="6"/>
      <c r="R56" s="7">
        <v>2</v>
      </c>
      <c r="S56">
        <v>0</v>
      </c>
      <c r="T56" s="8">
        <f t="shared" si="3"/>
        <v>0</v>
      </c>
      <c r="U56" s="192"/>
      <c r="V56" s="192"/>
    </row>
    <row r="57" spans="1:26" ht="16" customHeight="1">
      <c r="A57" s="184" t="s">
        <v>36</v>
      </c>
      <c r="B57" s="6" t="s">
        <v>37</v>
      </c>
      <c r="C57" s="6"/>
      <c r="D57" s="7">
        <v>6</v>
      </c>
      <c r="E57">
        <v>3</v>
      </c>
      <c r="F57" s="8">
        <f t="shared" si="2"/>
        <v>0.5</v>
      </c>
      <c r="G57" s="192">
        <f>SUM(E57:E58)/SUM(D57:D58)</f>
        <v>6.9767441860465115E-2</v>
      </c>
      <c r="H57" s="26">
        <f>E57/D57</f>
        <v>0.5</v>
      </c>
      <c r="I57" s="135">
        <f>SUM(E57)</f>
        <v>3</v>
      </c>
      <c r="O57" s="184" t="s">
        <v>36</v>
      </c>
      <c r="P57" s="6" t="s">
        <v>37</v>
      </c>
      <c r="Q57" s="6"/>
      <c r="R57" s="7">
        <v>8</v>
      </c>
      <c r="S57">
        <v>0</v>
      </c>
      <c r="T57" s="8">
        <f t="shared" si="3"/>
        <v>0</v>
      </c>
      <c r="U57" s="192">
        <f>S57:S58/R57:R58</f>
        <v>0</v>
      </c>
      <c r="V57" s="8"/>
    </row>
    <row r="58" spans="1:26">
      <c r="A58" s="185"/>
      <c r="B58" s="6" t="s">
        <v>38</v>
      </c>
      <c r="C58" s="6"/>
      <c r="D58" s="7">
        <v>37</v>
      </c>
      <c r="E58">
        <v>0</v>
      </c>
      <c r="F58" s="8">
        <f t="shared" si="2"/>
        <v>0</v>
      </c>
      <c r="G58" s="192"/>
      <c r="H58" s="18"/>
      <c r="I58" s="134"/>
      <c r="O58" s="185"/>
      <c r="P58" s="6" t="s">
        <v>38</v>
      </c>
      <c r="Q58" s="6"/>
      <c r="R58" s="7">
        <v>37</v>
      </c>
      <c r="S58">
        <v>0</v>
      </c>
      <c r="T58" s="8">
        <f t="shared" si="3"/>
        <v>0</v>
      </c>
      <c r="U58" s="192"/>
      <c r="V58" s="18"/>
    </row>
    <row r="59" spans="1:26" ht="16" customHeight="1">
      <c r="A59" s="189" t="s">
        <v>39</v>
      </c>
      <c r="B59" s="6" t="s">
        <v>40</v>
      </c>
      <c r="C59" s="6"/>
      <c r="D59" s="7">
        <v>2</v>
      </c>
      <c r="E59">
        <v>2</v>
      </c>
      <c r="F59" s="8">
        <f t="shared" si="2"/>
        <v>1</v>
      </c>
      <c r="G59" s="121">
        <f>E59/D59</f>
        <v>1</v>
      </c>
      <c r="H59" s="8">
        <f>E59/D59</f>
        <v>1</v>
      </c>
      <c r="I59" s="135">
        <f>SUM(E59)</f>
        <v>2</v>
      </c>
      <c r="O59" s="189" t="s">
        <v>39</v>
      </c>
      <c r="P59" s="6" t="s">
        <v>40</v>
      </c>
      <c r="Q59" s="6"/>
      <c r="R59" s="7">
        <v>2</v>
      </c>
      <c r="S59">
        <v>0</v>
      </c>
      <c r="T59" s="8">
        <f t="shared" si="3"/>
        <v>0</v>
      </c>
      <c r="U59" s="121">
        <f>S59/R59</f>
        <v>0</v>
      </c>
      <c r="V59" s="8">
        <f>S59/R59</f>
        <v>0</v>
      </c>
    </row>
    <row r="60" spans="1:26">
      <c r="A60" s="189"/>
      <c r="B60" s="6" t="s">
        <v>41</v>
      </c>
      <c r="C60" s="6"/>
      <c r="D60" s="7">
        <v>25</v>
      </c>
      <c r="E60">
        <v>0</v>
      </c>
      <c r="F60" s="8">
        <f t="shared" si="2"/>
        <v>0</v>
      </c>
      <c r="G60" s="121">
        <f>E60/D60</f>
        <v>0</v>
      </c>
      <c r="H60" s="18"/>
      <c r="I60" s="134"/>
      <c r="O60" s="189"/>
      <c r="P60" s="6" t="s">
        <v>41</v>
      </c>
      <c r="Q60" s="6"/>
      <c r="R60" s="7">
        <v>25</v>
      </c>
      <c r="S60">
        <v>0</v>
      </c>
      <c r="T60" s="8">
        <f t="shared" si="3"/>
        <v>0</v>
      </c>
      <c r="U60" s="121">
        <f>S60/R60</f>
        <v>0</v>
      </c>
      <c r="V60" s="18"/>
    </row>
    <row r="61" spans="1:26">
      <c r="B61" s="186" t="s">
        <v>42</v>
      </c>
      <c r="C61" s="187"/>
      <c r="D61">
        <f>SUM(D39:D60)</f>
        <v>217</v>
      </c>
      <c r="E61">
        <f>SUM(E39:E60)</f>
        <v>55</v>
      </c>
      <c r="G61" s="192" t="s">
        <v>110</v>
      </c>
      <c r="H61" s="192"/>
      <c r="I61" s="135">
        <f>SUM(I59,I46:I57,I43,I39)</f>
        <v>55</v>
      </c>
      <c r="P61" s="186" t="s">
        <v>42</v>
      </c>
      <c r="Q61" s="187"/>
      <c r="R61">
        <f>SUM(R39:R60)</f>
        <v>219</v>
      </c>
      <c r="S61">
        <f>SUM(S39:S60)</f>
        <v>0</v>
      </c>
      <c r="U61" s="8"/>
      <c r="V61" s="8"/>
    </row>
    <row r="62" spans="1:26">
      <c r="A62" s="14"/>
      <c r="B62" s="14"/>
      <c r="C62" s="188" t="s">
        <v>43</v>
      </c>
      <c r="D62" s="188"/>
      <c r="E62" s="139">
        <f>E61/D61</f>
        <v>0.25345622119815669</v>
      </c>
      <c r="F62" s="14"/>
      <c r="G62" s="192" t="s">
        <v>111</v>
      </c>
      <c r="H62" s="192"/>
      <c r="I62" s="139">
        <f>I61/D63</f>
        <v>0.45454545454545453</v>
      </c>
      <c r="O62" s="14"/>
      <c r="P62" s="14"/>
      <c r="Q62" s="190" t="s">
        <v>43</v>
      </c>
      <c r="R62" s="190"/>
      <c r="S62" s="12">
        <f>S61/R61</f>
        <v>0</v>
      </c>
      <c r="U62" s="8">
        <f>AVERAGE(U39:U60)</f>
        <v>0</v>
      </c>
      <c r="V62" s="8">
        <f>AVERAGE(V39:V60)</f>
        <v>0</v>
      </c>
    </row>
    <row r="63" spans="1:26">
      <c r="B63" s="188" t="s">
        <v>109</v>
      </c>
      <c r="C63" s="188"/>
      <c r="D63">
        <f>SUM(D59,D46:D57,D43:D44,D39:D41)</f>
        <v>121</v>
      </c>
      <c r="H63" s="127"/>
    </row>
    <row r="64" spans="1:26">
      <c r="A64" s="1" t="s">
        <v>61</v>
      </c>
      <c r="B64" s="1"/>
      <c r="C64" s="1" t="s">
        <v>59</v>
      </c>
      <c r="D64" s="1"/>
      <c r="E64" s="1"/>
      <c r="H64" s="127"/>
      <c r="O64" s="32" t="s">
        <v>62</v>
      </c>
      <c r="P64" s="32"/>
      <c r="Q64" s="32" t="s">
        <v>59</v>
      </c>
      <c r="R64" s="32"/>
      <c r="S64" s="32"/>
      <c r="T64" s="13"/>
      <c r="U64" s="13"/>
      <c r="V64" s="13"/>
      <c r="W64" s="13"/>
      <c r="X64" s="13"/>
      <c r="Y64" s="13"/>
      <c r="Z64" s="13"/>
    </row>
    <row r="65" spans="1:26">
      <c r="F65" s="13"/>
      <c r="G65" s="13"/>
      <c r="H65" s="123"/>
      <c r="I65" s="13"/>
      <c r="J65" s="13"/>
      <c r="K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>
      <c r="A66" s="2" t="s">
        <v>2</v>
      </c>
      <c r="B66" s="2"/>
      <c r="C66" s="2"/>
      <c r="D66" s="2"/>
      <c r="E66" s="2"/>
      <c r="H66" s="127"/>
      <c r="O66" s="20" t="s">
        <v>2</v>
      </c>
      <c r="P66" s="20"/>
      <c r="Q66" s="20"/>
      <c r="R66" s="20"/>
      <c r="S66" s="20"/>
      <c r="T66" s="13"/>
      <c r="U66" s="13"/>
      <c r="V66" s="13"/>
      <c r="W66" s="13"/>
      <c r="X66" s="13"/>
      <c r="Y66" s="13"/>
      <c r="Z66" s="13"/>
    </row>
    <row r="67" spans="1:26">
      <c r="A67" s="3" t="s">
        <v>3</v>
      </c>
      <c r="B67" s="3"/>
      <c r="C67" s="3"/>
      <c r="D67" s="3"/>
      <c r="H67" s="127"/>
      <c r="O67" s="21" t="s">
        <v>3</v>
      </c>
      <c r="P67" s="21"/>
      <c r="Q67" s="21"/>
      <c r="R67" s="21"/>
      <c r="S67" s="13"/>
      <c r="T67" s="13"/>
      <c r="U67" s="13"/>
      <c r="V67" s="13"/>
      <c r="W67" s="13"/>
      <c r="X67" s="13"/>
      <c r="Y67" s="13"/>
      <c r="Z67" s="13"/>
    </row>
    <row r="68" spans="1:26">
      <c r="A68" s="4"/>
      <c r="B68" s="4"/>
      <c r="C68" s="177" t="s">
        <v>4</v>
      </c>
      <c r="D68" s="177"/>
      <c r="E68" s="4" t="s">
        <v>5</v>
      </c>
      <c r="F68" s="4"/>
      <c r="G68" s="4"/>
      <c r="H68" s="126"/>
      <c r="I68" s="4"/>
      <c r="J68" s="126" t="s">
        <v>6</v>
      </c>
      <c r="K68" s="126" t="s">
        <v>7</v>
      </c>
      <c r="L68" s="126" t="s">
        <v>5</v>
      </c>
      <c r="O68" s="22"/>
      <c r="P68" s="22"/>
      <c r="Q68" s="173" t="s">
        <v>4</v>
      </c>
      <c r="R68" s="173"/>
      <c r="S68" s="22" t="s">
        <v>5</v>
      </c>
      <c r="T68" s="22"/>
      <c r="U68" s="22"/>
      <c r="V68" s="22"/>
      <c r="W68" s="125" t="s">
        <v>6</v>
      </c>
      <c r="X68" s="125" t="s">
        <v>7</v>
      </c>
      <c r="Y68" s="125" t="s">
        <v>5</v>
      </c>
      <c r="Z68" s="13"/>
    </row>
    <row r="69" spans="1:26" ht="16" customHeight="1">
      <c r="A69" s="178" t="s">
        <v>8</v>
      </c>
      <c r="B69" s="6" t="s">
        <v>9</v>
      </c>
      <c r="C69" s="6"/>
      <c r="D69" s="7">
        <v>6</v>
      </c>
      <c r="E69">
        <v>6</v>
      </c>
      <c r="F69" s="8">
        <f t="shared" ref="F69:F90" si="4">E69/D69</f>
        <v>1</v>
      </c>
      <c r="G69" s="192">
        <f>SUM(E69:E71)/SUM(D69:D71)</f>
        <v>0.66666666666666663</v>
      </c>
      <c r="H69" s="192">
        <f>SUM(E69:E71)/SUM(D69:D71)</f>
        <v>0.66666666666666663</v>
      </c>
      <c r="I69" s="219">
        <f>SUM(E69:E71)</f>
        <v>8</v>
      </c>
      <c r="J69" s="15" t="s">
        <v>10</v>
      </c>
      <c r="K69">
        <v>10</v>
      </c>
      <c r="L69">
        <v>10</v>
      </c>
      <c r="M69" s="8">
        <f>L69/K69</f>
        <v>1</v>
      </c>
      <c r="O69" s="193" t="s">
        <v>8</v>
      </c>
      <c r="P69" s="24" t="s">
        <v>9</v>
      </c>
      <c r="Q69" s="24"/>
      <c r="R69" s="25">
        <v>6</v>
      </c>
      <c r="S69">
        <v>0</v>
      </c>
      <c r="T69" s="26">
        <f>S69/R69</f>
        <v>0</v>
      </c>
      <c r="U69" s="192">
        <f>AVERAGE(S69:S71/R69:R71)</f>
        <v>0</v>
      </c>
      <c r="V69" s="192">
        <f>S69:S71/R69:R71</f>
        <v>0</v>
      </c>
      <c r="W69" s="24" t="s">
        <v>10</v>
      </c>
      <c r="X69" s="13">
        <v>10</v>
      </c>
      <c r="Y69" s="19">
        <v>9</v>
      </c>
      <c r="Z69" s="44">
        <f>Y69/X69</f>
        <v>0.9</v>
      </c>
    </row>
    <row r="70" spans="1:26">
      <c r="A70" s="179"/>
      <c r="B70" s="6" t="s">
        <v>11</v>
      </c>
      <c r="C70" s="6"/>
      <c r="D70" s="7">
        <v>2</v>
      </c>
      <c r="E70">
        <v>2</v>
      </c>
      <c r="F70" s="8">
        <f t="shared" si="4"/>
        <v>1</v>
      </c>
      <c r="G70" s="192"/>
      <c r="H70" s="192"/>
      <c r="I70" s="219"/>
      <c r="J70" s="15" t="s">
        <v>12</v>
      </c>
      <c r="K70">
        <v>20</v>
      </c>
      <c r="L70">
        <v>18</v>
      </c>
      <c r="M70" s="8">
        <f>L70/K70</f>
        <v>0.9</v>
      </c>
      <c r="O70" s="194"/>
      <c r="P70" s="24" t="s">
        <v>11</v>
      </c>
      <c r="Q70" s="24"/>
      <c r="R70" s="25">
        <v>2</v>
      </c>
      <c r="S70">
        <v>0</v>
      </c>
      <c r="T70" s="26">
        <f>S70/R70</f>
        <v>0</v>
      </c>
      <c r="U70" s="192"/>
      <c r="V70" s="192"/>
      <c r="W70" s="24" t="s">
        <v>12</v>
      </c>
      <c r="X70" s="13">
        <v>20</v>
      </c>
      <c r="Y70" s="19">
        <v>20</v>
      </c>
      <c r="Z70" s="44">
        <f>Y70/X70</f>
        <v>1</v>
      </c>
    </row>
    <row r="71" spans="1:26">
      <c r="A71" s="180"/>
      <c r="B71" s="6" t="s">
        <v>13</v>
      </c>
      <c r="C71" s="6"/>
      <c r="D71" s="7">
        <v>4</v>
      </c>
      <c r="E71">
        <v>0</v>
      </c>
      <c r="F71" s="8">
        <f t="shared" si="4"/>
        <v>0</v>
      </c>
      <c r="G71" s="192"/>
      <c r="H71" s="192"/>
      <c r="I71" s="219"/>
      <c r="J71" s="15" t="s">
        <v>14</v>
      </c>
      <c r="K71">
        <v>10</v>
      </c>
      <c r="L71">
        <v>10</v>
      </c>
      <c r="M71" s="8">
        <f>L71/K71</f>
        <v>1</v>
      </c>
      <c r="O71" s="195"/>
      <c r="P71" s="24" t="s">
        <v>13</v>
      </c>
      <c r="Q71" s="24"/>
      <c r="R71" s="25">
        <v>4</v>
      </c>
      <c r="S71">
        <v>0</v>
      </c>
      <c r="T71" s="26">
        <f t="shared" ref="T71:T90" si="5">S71/R71</f>
        <v>0</v>
      </c>
      <c r="U71" s="192"/>
      <c r="V71" s="192"/>
      <c r="W71" s="24" t="s">
        <v>14</v>
      </c>
      <c r="X71" s="13">
        <v>10</v>
      </c>
      <c r="Y71" s="19">
        <v>6</v>
      </c>
      <c r="Z71" s="44">
        <f>Y71/X71</f>
        <v>0.6</v>
      </c>
    </row>
    <row r="72" spans="1:26" ht="16" customHeight="1">
      <c r="A72" s="178" t="s">
        <v>15</v>
      </c>
      <c r="B72" s="6" t="s">
        <v>16</v>
      </c>
      <c r="C72" s="6"/>
      <c r="D72" s="7">
        <v>30</v>
      </c>
      <c r="E72">
        <v>0</v>
      </c>
      <c r="F72" s="8">
        <f t="shared" si="4"/>
        <v>0</v>
      </c>
      <c r="G72" s="204">
        <f>SUM(E72:E75)/SUM(D72:D75)</f>
        <v>0.17391304347826086</v>
      </c>
      <c r="H72" s="18"/>
      <c r="I72" s="134"/>
      <c r="J72" s="15" t="s">
        <v>48</v>
      </c>
      <c r="K72">
        <v>10</v>
      </c>
      <c r="L72">
        <v>9</v>
      </c>
      <c r="M72" s="8">
        <f>L72/K72</f>
        <v>0.9</v>
      </c>
      <c r="O72" s="193" t="s">
        <v>15</v>
      </c>
      <c r="P72" s="24" t="s">
        <v>16</v>
      </c>
      <c r="Q72" s="24"/>
      <c r="R72" s="25">
        <v>30</v>
      </c>
      <c r="S72">
        <v>0</v>
      </c>
      <c r="T72" s="26">
        <f t="shared" si="5"/>
        <v>0</v>
      </c>
      <c r="U72" s="204">
        <f>AVERAGE(T72:T75)</f>
        <v>0</v>
      </c>
      <c r="V72" s="18"/>
      <c r="W72" s="24" t="s">
        <v>17</v>
      </c>
      <c r="X72" s="13">
        <v>10</v>
      </c>
      <c r="Y72" s="19">
        <v>10</v>
      </c>
      <c r="Z72" s="44">
        <f>Y72/X72</f>
        <v>1</v>
      </c>
    </row>
    <row r="73" spans="1:26">
      <c r="A73" s="179"/>
      <c r="B73" s="6" t="s">
        <v>18</v>
      </c>
      <c r="C73" s="6"/>
      <c r="D73" s="7">
        <v>2</v>
      </c>
      <c r="E73" s="19">
        <v>2</v>
      </c>
      <c r="F73" s="8">
        <f t="shared" si="4"/>
        <v>1</v>
      </c>
      <c r="G73" s="204"/>
      <c r="H73" s="192">
        <f>SUM(E73:E74)/SUM(D73:D74)</f>
        <v>0.27586206896551724</v>
      </c>
      <c r="I73" s="219">
        <f>SUM(E73:E74)</f>
        <v>16</v>
      </c>
      <c r="J73" s="9" t="s">
        <v>19</v>
      </c>
      <c r="K73">
        <f>SUM(K69:K72)</f>
        <v>50</v>
      </c>
      <c r="L73">
        <f>SUM(L69:L72)</f>
        <v>47</v>
      </c>
      <c r="M73" s="11">
        <f>L73/K73</f>
        <v>0.94</v>
      </c>
      <c r="O73" s="206"/>
      <c r="P73" s="24" t="s">
        <v>18</v>
      </c>
      <c r="Q73" s="24"/>
      <c r="R73" s="25">
        <v>7</v>
      </c>
      <c r="S73">
        <v>0</v>
      </c>
      <c r="T73" s="26">
        <f t="shared" si="5"/>
        <v>0</v>
      </c>
      <c r="U73" s="204"/>
      <c r="V73" s="192">
        <f>AVERAGE(T73:T74)</f>
        <v>0</v>
      </c>
      <c r="W73" s="29" t="s">
        <v>19</v>
      </c>
      <c r="X73" s="13">
        <v>50</v>
      </c>
      <c r="Y73" s="45">
        <f>SUM(Y69:Y72)</f>
        <v>45</v>
      </c>
      <c r="Z73" s="46">
        <f>Y73/X73</f>
        <v>0.9</v>
      </c>
    </row>
    <row r="74" spans="1:26">
      <c r="A74" s="179"/>
      <c r="B74" s="6" t="s">
        <v>20</v>
      </c>
      <c r="C74" s="6"/>
      <c r="D74" s="7">
        <v>56</v>
      </c>
      <c r="E74">
        <v>14</v>
      </c>
      <c r="F74" s="8">
        <f t="shared" si="4"/>
        <v>0.25</v>
      </c>
      <c r="G74" s="204"/>
      <c r="H74" s="192"/>
      <c r="I74" s="219"/>
      <c r="O74" s="206"/>
      <c r="P74" s="24" t="s">
        <v>20</v>
      </c>
      <c r="Q74" s="24"/>
      <c r="R74" s="25">
        <v>46</v>
      </c>
      <c r="S74">
        <v>0</v>
      </c>
      <c r="T74" s="26">
        <f t="shared" si="5"/>
        <v>0</v>
      </c>
      <c r="U74" s="204"/>
      <c r="V74" s="192"/>
      <c r="W74" s="13"/>
      <c r="X74" s="13"/>
      <c r="Y74" s="13"/>
      <c r="Z74" s="13"/>
    </row>
    <row r="75" spans="1:26">
      <c r="A75" s="179"/>
      <c r="B75" s="6" t="s">
        <v>21</v>
      </c>
      <c r="C75" s="6"/>
      <c r="D75" s="7">
        <v>4</v>
      </c>
      <c r="E75">
        <v>0</v>
      </c>
      <c r="F75" s="8">
        <f t="shared" si="4"/>
        <v>0</v>
      </c>
      <c r="G75" s="204"/>
      <c r="H75" s="18"/>
      <c r="I75" s="134"/>
      <c r="O75" s="195"/>
      <c r="P75" s="24" t="s">
        <v>21</v>
      </c>
      <c r="Q75" s="24"/>
      <c r="R75" s="25">
        <v>4</v>
      </c>
      <c r="S75">
        <v>0</v>
      </c>
      <c r="T75" s="26">
        <f t="shared" si="5"/>
        <v>0</v>
      </c>
      <c r="U75" s="204"/>
      <c r="V75" s="18"/>
      <c r="W75" s="13"/>
      <c r="X75" s="13"/>
      <c r="Y75" s="13"/>
      <c r="Z75" s="13"/>
    </row>
    <row r="76" spans="1:26" ht="16" customHeight="1">
      <c r="A76" s="178" t="s">
        <v>22</v>
      </c>
      <c r="B76" s="6" t="s">
        <v>23</v>
      </c>
      <c r="C76" s="6"/>
      <c r="D76" s="7">
        <v>15</v>
      </c>
      <c r="E76">
        <v>10</v>
      </c>
      <c r="F76" s="8">
        <f t="shared" si="4"/>
        <v>0.66666666666666663</v>
      </c>
      <c r="G76" s="192">
        <f>SUM(E76:E77)/SUM(D76:D77)</f>
        <v>0.73333333333333328</v>
      </c>
      <c r="H76" s="192">
        <f>AVERAGE(F76:F77)</f>
        <v>0.73333333333333339</v>
      </c>
      <c r="I76" s="219">
        <f>SUM(E76:E77)</f>
        <v>22</v>
      </c>
      <c r="O76" s="193" t="s">
        <v>22</v>
      </c>
      <c r="P76" s="24" t="s">
        <v>23</v>
      </c>
      <c r="Q76" s="24"/>
      <c r="R76" s="25">
        <v>15</v>
      </c>
      <c r="S76">
        <v>0</v>
      </c>
      <c r="T76" s="26">
        <f t="shared" si="5"/>
        <v>0</v>
      </c>
      <c r="U76" s="192">
        <f>AVERAGE(T76:T77)</f>
        <v>0</v>
      </c>
      <c r="V76" s="192">
        <f>AVERAGE(T76:T77)</f>
        <v>0</v>
      </c>
      <c r="W76" s="13"/>
      <c r="X76" s="13"/>
      <c r="Y76" s="13"/>
      <c r="Z76" s="13"/>
    </row>
    <row r="77" spans="1:26">
      <c r="A77" s="180"/>
      <c r="B77" s="6" t="s">
        <v>24</v>
      </c>
      <c r="C77" s="6"/>
      <c r="D77" s="7">
        <v>15</v>
      </c>
      <c r="E77">
        <v>12</v>
      </c>
      <c r="F77" s="8">
        <f t="shared" si="4"/>
        <v>0.8</v>
      </c>
      <c r="G77" s="192"/>
      <c r="H77" s="192"/>
      <c r="I77" s="219"/>
      <c r="O77" s="195"/>
      <c r="P77" s="24" t="s">
        <v>24</v>
      </c>
      <c r="Q77" s="24"/>
      <c r="R77" s="25">
        <v>15</v>
      </c>
      <c r="S77">
        <v>0</v>
      </c>
      <c r="T77" s="26">
        <f t="shared" si="5"/>
        <v>0</v>
      </c>
      <c r="U77" s="192"/>
      <c r="V77" s="192"/>
      <c r="W77" s="13"/>
      <c r="X77" s="13"/>
      <c r="Y77" s="13"/>
      <c r="Z77" s="13"/>
    </row>
    <row r="78" spans="1:26" ht="16" customHeight="1">
      <c r="A78" s="179" t="s">
        <v>25</v>
      </c>
      <c r="B78" s="6" t="s">
        <v>26</v>
      </c>
      <c r="C78" s="6"/>
      <c r="D78" s="7">
        <v>2</v>
      </c>
      <c r="E78">
        <v>2</v>
      </c>
      <c r="F78" s="8">
        <f t="shared" si="4"/>
        <v>1</v>
      </c>
      <c r="G78" s="192">
        <f>SUM(E78:E80)/SUM(D78:D80)</f>
        <v>0.83333333333333337</v>
      </c>
      <c r="H78" s="192">
        <f>SUM(E78:E80)/SUM(D78:D80)</f>
        <v>0.83333333333333337</v>
      </c>
      <c r="I78" s="219">
        <f>SUM(E78:E80)</f>
        <v>5</v>
      </c>
      <c r="O78" s="193" t="s">
        <v>25</v>
      </c>
      <c r="P78" s="24" t="s">
        <v>26</v>
      </c>
      <c r="Q78" s="24"/>
      <c r="R78" s="25">
        <v>2</v>
      </c>
      <c r="S78">
        <v>0</v>
      </c>
      <c r="T78" s="26">
        <f t="shared" si="5"/>
        <v>0</v>
      </c>
      <c r="U78" s="192">
        <f>S69:S90/R69:R90</f>
        <v>0</v>
      </c>
      <c r="V78" s="192">
        <f>(S78:S80/R78:R80)</f>
        <v>0</v>
      </c>
      <c r="W78" s="13"/>
      <c r="X78" s="13"/>
      <c r="Y78" s="13"/>
      <c r="Z78" s="13"/>
    </row>
    <row r="79" spans="1:26">
      <c r="A79" s="179"/>
      <c r="B79" s="6" t="s">
        <v>27</v>
      </c>
      <c r="C79" s="6"/>
      <c r="D79" s="7">
        <v>2</v>
      </c>
      <c r="E79">
        <v>2</v>
      </c>
      <c r="F79" s="8">
        <f t="shared" si="4"/>
        <v>1</v>
      </c>
      <c r="G79" s="192"/>
      <c r="H79" s="192"/>
      <c r="I79" s="219"/>
      <c r="O79" s="206"/>
      <c r="P79" s="24" t="s">
        <v>27</v>
      </c>
      <c r="Q79" s="24"/>
      <c r="R79" s="25">
        <v>2</v>
      </c>
      <c r="S79">
        <v>0</v>
      </c>
      <c r="T79" s="26">
        <f t="shared" si="5"/>
        <v>0</v>
      </c>
      <c r="U79" s="192"/>
      <c r="V79" s="192"/>
      <c r="W79" s="13"/>
      <c r="X79" s="13"/>
      <c r="Y79" s="13"/>
      <c r="Z79" s="13"/>
    </row>
    <row r="80" spans="1:26">
      <c r="A80" s="180"/>
      <c r="B80" s="6" t="s">
        <v>28</v>
      </c>
      <c r="C80" s="6"/>
      <c r="D80" s="7">
        <v>2</v>
      </c>
      <c r="E80">
        <v>1</v>
      </c>
      <c r="F80" s="8">
        <f t="shared" si="4"/>
        <v>0.5</v>
      </c>
      <c r="G80" s="192"/>
      <c r="H80" s="192"/>
      <c r="I80" s="219"/>
      <c r="O80" s="195"/>
      <c r="P80" s="24" t="s">
        <v>28</v>
      </c>
      <c r="Q80" s="24"/>
      <c r="R80" s="25">
        <v>2</v>
      </c>
      <c r="S80">
        <v>0</v>
      </c>
      <c r="T80" s="26">
        <f t="shared" si="5"/>
        <v>0</v>
      </c>
      <c r="U80" s="192"/>
      <c r="V80" s="192"/>
      <c r="W80" s="13"/>
      <c r="X80" s="13"/>
      <c r="Y80" s="13"/>
      <c r="Z80" s="13"/>
    </row>
    <row r="81" spans="1:26" ht="16" customHeight="1">
      <c r="A81" s="178" t="s">
        <v>29</v>
      </c>
      <c r="B81" s="6" t="s">
        <v>30</v>
      </c>
      <c r="C81" s="6"/>
      <c r="D81" s="7">
        <v>2</v>
      </c>
      <c r="E81">
        <v>2</v>
      </c>
      <c r="F81" s="8">
        <f t="shared" si="4"/>
        <v>1</v>
      </c>
      <c r="G81" s="192">
        <f>SUM(E81:E86)/SUM(D81:D86)</f>
        <v>1</v>
      </c>
      <c r="H81" s="192">
        <f>SUM(E81:E86)/SUM(D81:D86)</f>
        <v>1</v>
      </c>
      <c r="I81" s="219">
        <f>SUM(E81:E86)</f>
        <v>12</v>
      </c>
      <c r="O81" s="193" t="s">
        <v>29</v>
      </c>
      <c r="P81" s="24" t="s">
        <v>30</v>
      </c>
      <c r="Q81" s="24"/>
      <c r="R81" s="25">
        <v>2</v>
      </c>
      <c r="S81">
        <v>0</v>
      </c>
      <c r="T81" s="26">
        <f t="shared" si="5"/>
        <v>0</v>
      </c>
      <c r="U81" s="192">
        <f>S69:S90/R69:R90</f>
        <v>0</v>
      </c>
      <c r="V81" s="192">
        <f>(S81:S86/R81:R86)</f>
        <v>0</v>
      </c>
      <c r="W81" s="13"/>
      <c r="X81" s="13"/>
      <c r="Y81" s="13"/>
      <c r="Z81" s="13"/>
    </row>
    <row r="82" spans="1:26">
      <c r="A82" s="179"/>
      <c r="B82" s="6" t="s">
        <v>31</v>
      </c>
      <c r="C82" s="6"/>
      <c r="D82" s="7">
        <v>2</v>
      </c>
      <c r="E82">
        <v>2</v>
      </c>
      <c r="F82" s="8">
        <f t="shared" si="4"/>
        <v>1</v>
      </c>
      <c r="G82" s="192"/>
      <c r="H82" s="192"/>
      <c r="I82" s="219"/>
      <c r="O82" s="206"/>
      <c r="P82" s="24" t="s">
        <v>31</v>
      </c>
      <c r="Q82" s="24"/>
      <c r="R82" s="25">
        <v>2</v>
      </c>
      <c r="S82">
        <v>0</v>
      </c>
      <c r="T82" s="26">
        <f t="shared" si="5"/>
        <v>0</v>
      </c>
      <c r="U82" s="192"/>
      <c r="V82" s="192"/>
      <c r="W82" s="13"/>
      <c r="X82" s="13"/>
      <c r="Y82" s="13"/>
      <c r="Z82" s="13"/>
    </row>
    <row r="83" spans="1:26">
      <c r="A83" s="179"/>
      <c r="B83" s="6" t="s">
        <v>32</v>
      </c>
      <c r="C83" s="6"/>
      <c r="D83" s="7">
        <v>2</v>
      </c>
      <c r="E83">
        <v>2</v>
      </c>
      <c r="F83" s="8">
        <f t="shared" si="4"/>
        <v>1</v>
      </c>
      <c r="G83" s="192"/>
      <c r="H83" s="192"/>
      <c r="I83" s="219"/>
      <c r="O83" s="206"/>
      <c r="P83" s="24" t="s">
        <v>32</v>
      </c>
      <c r="Q83" s="24"/>
      <c r="R83" s="25">
        <v>2</v>
      </c>
      <c r="S83">
        <v>0</v>
      </c>
      <c r="T83" s="26">
        <f t="shared" si="5"/>
        <v>0</v>
      </c>
      <c r="U83" s="192"/>
      <c r="V83" s="192"/>
      <c r="W83" s="13"/>
      <c r="X83" s="13"/>
      <c r="Y83" s="13"/>
      <c r="Z83" s="13"/>
    </row>
    <row r="84" spans="1:26">
      <c r="A84" s="179"/>
      <c r="B84" s="6" t="s">
        <v>33</v>
      </c>
      <c r="C84" s="6"/>
      <c r="D84" s="7">
        <v>2</v>
      </c>
      <c r="E84">
        <v>2</v>
      </c>
      <c r="F84" s="8">
        <f t="shared" si="4"/>
        <v>1</v>
      </c>
      <c r="G84" s="192"/>
      <c r="H84" s="192"/>
      <c r="I84" s="219"/>
      <c r="O84" s="206"/>
      <c r="P84" s="24" t="s">
        <v>33</v>
      </c>
      <c r="Q84" s="24"/>
      <c r="R84" s="25">
        <v>2</v>
      </c>
      <c r="S84">
        <v>0</v>
      </c>
      <c r="T84" s="26">
        <f t="shared" si="5"/>
        <v>0</v>
      </c>
      <c r="U84" s="192"/>
      <c r="V84" s="192"/>
      <c r="W84" s="13"/>
      <c r="X84" s="13"/>
      <c r="Y84" s="13"/>
      <c r="Z84" s="13"/>
    </row>
    <row r="85" spans="1:26">
      <c r="A85" s="179"/>
      <c r="B85" s="6" t="s">
        <v>34</v>
      </c>
      <c r="C85" s="6"/>
      <c r="D85" s="7">
        <v>2</v>
      </c>
      <c r="E85">
        <v>2</v>
      </c>
      <c r="F85" s="8">
        <f t="shared" si="4"/>
        <v>1</v>
      </c>
      <c r="G85" s="192"/>
      <c r="H85" s="192"/>
      <c r="I85" s="219"/>
      <c r="O85" s="206"/>
      <c r="P85" s="24" t="s">
        <v>34</v>
      </c>
      <c r="Q85" s="24"/>
      <c r="R85" s="25">
        <v>2</v>
      </c>
      <c r="S85">
        <v>0</v>
      </c>
      <c r="T85" s="26">
        <f t="shared" si="5"/>
        <v>0</v>
      </c>
      <c r="U85" s="192"/>
      <c r="V85" s="192"/>
      <c r="W85" s="13"/>
      <c r="X85" s="13"/>
      <c r="Y85" s="13"/>
      <c r="Z85" s="13"/>
    </row>
    <row r="86" spans="1:26">
      <c r="A86" s="180"/>
      <c r="B86" s="6" t="s">
        <v>35</v>
      </c>
      <c r="C86" s="6"/>
      <c r="D86" s="7">
        <v>2</v>
      </c>
      <c r="E86">
        <v>2</v>
      </c>
      <c r="F86" s="8">
        <f t="shared" si="4"/>
        <v>1</v>
      </c>
      <c r="G86" s="192"/>
      <c r="H86" s="192"/>
      <c r="I86" s="219"/>
      <c r="O86" s="195"/>
      <c r="P86" s="24" t="s">
        <v>35</v>
      </c>
      <c r="Q86" s="24"/>
      <c r="R86" s="25">
        <v>2</v>
      </c>
      <c r="S86">
        <v>0</v>
      </c>
      <c r="T86" s="26">
        <f t="shared" si="5"/>
        <v>0</v>
      </c>
      <c r="U86" s="192"/>
      <c r="V86" s="192"/>
      <c r="W86" s="13"/>
      <c r="X86" s="13"/>
      <c r="Y86" s="13"/>
      <c r="Z86" s="13"/>
    </row>
    <row r="87" spans="1:26" ht="16" customHeight="1">
      <c r="A87" s="184" t="s">
        <v>36</v>
      </c>
      <c r="B87" s="6" t="s">
        <v>37</v>
      </c>
      <c r="C87" s="6"/>
      <c r="D87" s="7">
        <v>6</v>
      </c>
      <c r="E87">
        <v>4</v>
      </c>
      <c r="F87" s="8">
        <f t="shared" si="4"/>
        <v>0.66666666666666663</v>
      </c>
      <c r="G87" s="192">
        <f>SUM(E87:E88)/SUM(D87:D88)</f>
        <v>9.3023255813953487E-2</v>
      </c>
      <c r="H87" s="26">
        <f>E87/D87</f>
        <v>0.66666666666666663</v>
      </c>
      <c r="I87" s="135">
        <f>SUM(E87)</f>
        <v>4</v>
      </c>
      <c r="O87" s="207" t="s">
        <v>36</v>
      </c>
      <c r="P87" s="24" t="s">
        <v>37</v>
      </c>
      <c r="Q87" s="24"/>
      <c r="R87" s="25">
        <v>8</v>
      </c>
      <c r="S87">
        <v>0</v>
      </c>
      <c r="T87" s="26">
        <f t="shared" si="5"/>
        <v>0</v>
      </c>
      <c r="U87" s="192">
        <f>S87:S88/R87:R88</f>
        <v>0</v>
      </c>
      <c r="V87" s="8"/>
      <c r="W87" s="13"/>
      <c r="X87" s="13"/>
      <c r="Y87" s="13"/>
      <c r="Z87" s="13"/>
    </row>
    <row r="88" spans="1:26">
      <c r="A88" s="185"/>
      <c r="B88" s="6" t="s">
        <v>38</v>
      </c>
      <c r="C88" s="6"/>
      <c r="D88" s="7">
        <v>37</v>
      </c>
      <c r="E88">
        <v>0</v>
      </c>
      <c r="F88" s="8">
        <f t="shared" si="4"/>
        <v>0</v>
      </c>
      <c r="G88" s="192"/>
      <c r="H88" s="18"/>
      <c r="I88" s="134"/>
      <c r="O88" s="208"/>
      <c r="P88" s="24" t="s">
        <v>38</v>
      </c>
      <c r="Q88" s="24"/>
      <c r="R88" s="25">
        <v>37</v>
      </c>
      <c r="S88">
        <v>0</v>
      </c>
      <c r="T88" s="26">
        <f t="shared" si="5"/>
        <v>0</v>
      </c>
      <c r="U88" s="192"/>
      <c r="V88" s="18"/>
      <c r="W88" s="13"/>
      <c r="X88" s="13"/>
      <c r="Y88" s="13"/>
      <c r="Z88" s="13"/>
    </row>
    <row r="89" spans="1:26" ht="16" customHeight="1">
      <c r="A89" s="189" t="s">
        <v>39</v>
      </c>
      <c r="B89" s="6" t="s">
        <v>40</v>
      </c>
      <c r="C89" s="6"/>
      <c r="D89" s="7">
        <v>2</v>
      </c>
      <c r="E89">
        <v>2</v>
      </c>
      <c r="F89" s="8">
        <f t="shared" si="4"/>
        <v>1</v>
      </c>
      <c r="G89" s="121">
        <f>E89/D89</f>
        <v>1</v>
      </c>
      <c r="H89" s="8">
        <f>E89/D89</f>
        <v>1</v>
      </c>
      <c r="I89" s="135">
        <f>SUM(E89)</f>
        <v>2</v>
      </c>
      <c r="O89" s="200" t="s">
        <v>39</v>
      </c>
      <c r="P89" s="24" t="s">
        <v>40</v>
      </c>
      <c r="Q89" s="24"/>
      <c r="R89" s="25">
        <v>2</v>
      </c>
      <c r="S89">
        <v>0</v>
      </c>
      <c r="T89" s="26">
        <f t="shared" si="5"/>
        <v>0</v>
      </c>
      <c r="U89" s="121">
        <f>S89/R89</f>
        <v>0</v>
      </c>
      <c r="V89" s="8">
        <f>S89/R89</f>
        <v>0</v>
      </c>
      <c r="W89" s="13"/>
      <c r="X89" s="13"/>
      <c r="Y89" s="13"/>
      <c r="Z89" s="13"/>
    </row>
    <row r="90" spans="1:26">
      <c r="A90" s="189"/>
      <c r="B90" s="6" t="s">
        <v>41</v>
      </c>
      <c r="C90" s="6"/>
      <c r="D90" s="7">
        <v>25</v>
      </c>
      <c r="E90">
        <v>0</v>
      </c>
      <c r="F90" s="8">
        <f t="shared" si="4"/>
        <v>0</v>
      </c>
      <c r="G90" s="121">
        <f>E90/D90</f>
        <v>0</v>
      </c>
      <c r="H90" s="18"/>
      <c r="I90" s="134"/>
      <c r="O90" s="201"/>
      <c r="P90" s="24" t="s">
        <v>41</v>
      </c>
      <c r="Q90" s="24"/>
      <c r="R90" s="25">
        <v>25</v>
      </c>
      <c r="S90">
        <v>0</v>
      </c>
      <c r="T90" s="26">
        <f t="shared" si="5"/>
        <v>0</v>
      </c>
      <c r="U90" s="121">
        <f>S90/R90</f>
        <v>0</v>
      </c>
      <c r="V90" s="18"/>
      <c r="W90" s="13"/>
      <c r="X90" s="13"/>
      <c r="Y90" s="13"/>
      <c r="Z90" s="13"/>
    </row>
    <row r="91" spans="1:26">
      <c r="B91" s="186" t="s">
        <v>42</v>
      </c>
      <c r="C91" s="187"/>
      <c r="D91">
        <f>SUM(D69:D90)</f>
        <v>222</v>
      </c>
      <c r="E91">
        <f>SUM(E69:E90)</f>
        <v>69</v>
      </c>
      <c r="G91" s="192" t="s">
        <v>110</v>
      </c>
      <c r="H91" s="192"/>
      <c r="I91" s="135">
        <f>SUM(I89,I76:I87,I73,I69)</f>
        <v>69</v>
      </c>
      <c r="O91" s="13"/>
      <c r="P91" s="202" t="s">
        <v>42</v>
      </c>
      <c r="Q91" s="202"/>
      <c r="R91" s="13">
        <v>219</v>
      </c>
      <c r="S91" s="13"/>
      <c r="T91" s="13"/>
      <c r="U91" s="26"/>
      <c r="V91" s="26"/>
      <c r="W91" s="13"/>
      <c r="X91" s="13"/>
      <c r="Y91" s="13"/>
      <c r="Z91" s="13"/>
    </row>
    <row r="92" spans="1:26">
      <c r="A92" s="16"/>
      <c r="B92" s="16"/>
      <c r="C92" s="188" t="s">
        <v>43</v>
      </c>
      <c r="D92" s="188"/>
      <c r="E92" s="139">
        <f>E91/D91</f>
        <v>0.3108108108108108</v>
      </c>
      <c r="F92" s="14"/>
      <c r="G92" s="192" t="s">
        <v>111</v>
      </c>
      <c r="H92" s="192"/>
      <c r="I92" s="139">
        <f>I91/D93</f>
        <v>0.54761904761904767</v>
      </c>
      <c r="J92" s="14"/>
      <c r="K92" s="13"/>
      <c r="O92" s="14"/>
      <c r="P92" s="14"/>
      <c r="Q92" s="190" t="s">
        <v>43</v>
      </c>
      <c r="R92" s="190"/>
      <c r="S92" s="30"/>
      <c r="T92" s="13"/>
      <c r="U92" s="26">
        <v>0.46</v>
      </c>
      <c r="V92" s="26">
        <v>0.63</v>
      </c>
      <c r="W92" s="13"/>
      <c r="X92" s="13"/>
      <c r="Y92" s="13"/>
      <c r="Z92" s="13"/>
    </row>
    <row r="93" spans="1:26" ht="17" thickBot="1">
      <c r="B93" s="188" t="s">
        <v>109</v>
      </c>
      <c r="C93" s="188"/>
      <c r="D93">
        <f>SUM(D89,D76:D87,D73:D74,D69:D71)</f>
        <v>126</v>
      </c>
      <c r="H93" s="127"/>
    </row>
    <row r="94" spans="1:26" ht="17" thickBot="1">
      <c r="A94" s="1" t="s">
        <v>63</v>
      </c>
      <c r="B94" s="1"/>
      <c r="C94" s="1" t="s">
        <v>59</v>
      </c>
      <c r="D94" s="1"/>
      <c r="E94" s="1"/>
      <c r="F94" s="13"/>
      <c r="G94" s="13"/>
      <c r="H94" s="123"/>
      <c r="I94" s="13"/>
      <c r="J94" s="13"/>
      <c r="K94" s="13"/>
      <c r="O94" s="33" t="s">
        <v>86</v>
      </c>
      <c r="P94" s="34"/>
      <c r="Q94" s="34"/>
      <c r="R94" s="34"/>
      <c r="S94" s="35"/>
      <c r="T94" s="13"/>
      <c r="U94" s="13"/>
      <c r="V94" s="13"/>
      <c r="W94" s="13"/>
      <c r="X94" s="13"/>
      <c r="Y94" s="13"/>
      <c r="Z94" s="13"/>
    </row>
    <row r="95" spans="1:26">
      <c r="A95" s="13"/>
      <c r="B95" s="13"/>
      <c r="C95" s="13"/>
      <c r="D95" s="13"/>
      <c r="E95" s="13"/>
      <c r="F95" s="13"/>
      <c r="G95" s="13"/>
      <c r="H95" s="123"/>
      <c r="I95" s="13"/>
      <c r="J95" s="13"/>
      <c r="K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>
      <c r="A96" s="2" t="s">
        <v>2</v>
      </c>
      <c r="B96" s="2"/>
      <c r="C96" s="2"/>
      <c r="D96" s="2"/>
      <c r="E96" s="2"/>
      <c r="H96" s="127"/>
      <c r="O96" s="20" t="s">
        <v>2</v>
      </c>
      <c r="P96" s="20"/>
      <c r="Q96" s="20"/>
      <c r="R96" s="20"/>
      <c r="S96" s="20"/>
      <c r="T96" s="13"/>
      <c r="U96" s="13"/>
      <c r="V96" s="13"/>
      <c r="W96" s="13"/>
      <c r="X96" s="13"/>
      <c r="Y96" s="13"/>
      <c r="Z96" s="13"/>
    </row>
    <row r="97" spans="1:31">
      <c r="A97" s="3" t="s">
        <v>3</v>
      </c>
      <c r="B97" s="3"/>
      <c r="C97" s="3"/>
      <c r="D97" s="3"/>
      <c r="H97" s="127"/>
      <c r="O97" s="21" t="s">
        <v>3</v>
      </c>
      <c r="P97" s="21"/>
      <c r="Q97" s="21"/>
      <c r="R97" s="21"/>
      <c r="S97" s="13"/>
      <c r="T97" s="13"/>
      <c r="U97" s="13"/>
      <c r="V97" s="13"/>
      <c r="W97" s="13"/>
      <c r="X97" s="13"/>
      <c r="Y97" s="13"/>
      <c r="Z97" s="13"/>
    </row>
    <row r="98" spans="1:31" ht="17" thickBot="1">
      <c r="A98" s="4"/>
      <c r="B98" s="4"/>
      <c r="C98" s="177" t="s">
        <v>4</v>
      </c>
      <c r="D98" s="177"/>
      <c r="E98" s="4" t="s">
        <v>5</v>
      </c>
      <c r="F98" s="4"/>
      <c r="G98" s="4"/>
      <c r="H98" s="126"/>
      <c r="I98" s="4"/>
      <c r="J98" s="126" t="s">
        <v>6</v>
      </c>
      <c r="K98" s="126" t="s">
        <v>7</v>
      </c>
      <c r="L98" s="126" t="s">
        <v>5</v>
      </c>
      <c r="O98" s="22"/>
      <c r="P98" s="22"/>
      <c r="Q98" s="173" t="s">
        <v>4</v>
      </c>
      <c r="R98" s="173"/>
      <c r="S98" s="22" t="s">
        <v>5</v>
      </c>
      <c r="T98" s="22"/>
      <c r="U98" s="22"/>
      <c r="V98" s="22"/>
      <c r="W98" s="125" t="s">
        <v>6</v>
      </c>
      <c r="X98" s="125" t="s">
        <v>7</v>
      </c>
      <c r="Y98" s="125" t="s">
        <v>5</v>
      </c>
      <c r="Z98" s="13"/>
      <c r="AB98" s="132" t="s">
        <v>113</v>
      </c>
      <c r="AC98" s="132" t="s">
        <v>114</v>
      </c>
      <c r="AD98" s="173" t="s">
        <v>115</v>
      </c>
      <c r="AE98" s="173"/>
    </row>
    <row r="99" spans="1:31" ht="16" customHeight="1">
      <c r="A99" s="178" t="s">
        <v>8</v>
      </c>
      <c r="B99" s="6" t="s">
        <v>9</v>
      </c>
      <c r="C99" s="6"/>
      <c r="D99" s="7">
        <v>6</v>
      </c>
      <c r="E99">
        <v>6</v>
      </c>
      <c r="F99" s="8">
        <f t="shared" ref="F99:F120" si="6">E99/D99</f>
        <v>1</v>
      </c>
      <c r="G99" s="192">
        <f>SUM(E99:E101)/SUM(D99:D101)</f>
        <v>0.66666666666666663</v>
      </c>
      <c r="H99" s="192">
        <f>SUM(E99:E101)/SUM(D99:D101)</f>
        <v>0.66666666666666663</v>
      </c>
      <c r="I99" s="219">
        <f>SUM(E99:E101)</f>
        <v>8</v>
      </c>
      <c r="J99" s="6" t="s">
        <v>10</v>
      </c>
      <c r="K99">
        <v>10</v>
      </c>
      <c r="L99">
        <v>10</v>
      </c>
      <c r="M99" s="8">
        <f>L99/K99</f>
        <v>1</v>
      </c>
      <c r="O99" s="193" t="s">
        <v>8</v>
      </c>
      <c r="P99" s="24" t="s">
        <v>9</v>
      </c>
      <c r="Q99" s="24"/>
      <c r="R99" s="25">
        <v>6</v>
      </c>
      <c r="S99">
        <v>0</v>
      </c>
      <c r="T99" s="26">
        <f>S99/R99</f>
        <v>0</v>
      </c>
      <c r="U99" s="209"/>
      <c r="V99" s="209"/>
      <c r="W99" s="92" t="s">
        <v>10</v>
      </c>
      <c r="X99" s="51">
        <v>10</v>
      </c>
      <c r="Y99" s="52">
        <f>AVERAGE(Y69,Y39,Y9)</f>
        <v>9.6666666666666661</v>
      </c>
      <c r="Z99" s="81">
        <f t="shared" ref="Z99:Z105" si="7">Y99/X99</f>
        <v>0.96666666666666656</v>
      </c>
      <c r="AA99" s="8">
        <v>1</v>
      </c>
      <c r="AB99" s="108">
        <f>MAX(Z69,Z39,Z9)</f>
        <v>1</v>
      </c>
      <c r="AC99" s="8">
        <f>MIN(Z69,Z39,Z9)</f>
        <v>0.9</v>
      </c>
      <c r="AD99" s="8">
        <f>_xlfn.STDEV.P(Z9,Z39,Z69)</f>
        <v>4.7140452079103161E-2</v>
      </c>
    </row>
    <row r="100" spans="1:31">
      <c r="A100" s="179"/>
      <c r="B100" s="6" t="s">
        <v>11</v>
      </c>
      <c r="C100" s="6"/>
      <c r="D100" s="7">
        <v>2</v>
      </c>
      <c r="E100">
        <v>2</v>
      </c>
      <c r="F100" s="8">
        <f t="shared" si="6"/>
        <v>1</v>
      </c>
      <c r="G100" s="192"/>
      <c r="H100" s="192"/>
      <c r="I100" s="219"/>
      <c r="J100" s="6" t="s">
        <v>12</v>
      </c>
      <c r="K100">
        <v>20</v>
      </c>
      <c r="L100">
        <v>19</v>
      </c>
      <c r="M100" s="8">
        <f>L100/K100</f>
        <v>0.95</v>
      </c>
      <c r="O100" s="194"/>
      <c r="P100" s="24" t="s">
        <v>11</v>
      </c>
      <c r="Q100" s="24"/>
      <c r="R100" s="25">
        <v>2</v>
      </c>
      <c r="S100">
        <v>0</v>
      </c>
      <c r="T100" s="26">
        <f>S100/R100</f>
        <v>0</v>
      </c>
      <c r="U100" s="209"/>
      <c r="V100" s="209"/>
      <c r="W100" s="61" t="s">
        <v>99</v>
      </c>
      <c r="X100" s="49">
        <v>20</v>
      </c>
      <c r="Y100" s="50">
        <f>AVERAGE(Y70,Y40,Y10)</f>
        <v>19.666666666666668</v>
      </c>
      <c r="Z100" s="82">
        <f t="shared" si="7"/>
        <v>0.98333333333333339</v>
      </c>
      <c r="AA100" s="8">
        <v>1</v>
      </c>
      <c r="AB100" s="108">
        <f>MAX(Z70,Z40,Z10)</f>
        <v>1</v>
      </c>
      <c r="AC100" s="8">
        <f>MIN(Z70,Z40,Z10)</f>
        <v>0.95</v>
      </c>
      <c r="AD100" s="8">
        <f t="shared" ref="AD100:AD103" si="8">_xlfn.STDEV.P(Z10,Z40,Z70)</f>
        <v>2.3570226039551608E-2</v>
      </c>
    </row>
    <row r="101" spans="1:31">
      <c r="A101" s="180"/>
      <c r="B101" s="6" t="s">
        <v>13</v>
      </c>
      <c r="C101" s="6"/>
      <c r="D101" s="7">
        <v>4</v>
      </c>
      <c r="E101" s="19">
        <v>0</v>
      </c>
      <c r="F101" s="8">
        <f t="shared" si="6"/>
        <v>0</v>
      </c>
      <c r="G101" s="192"/>
      <c r="H101" s="192"/>
      <c r="I101" s="219"/>
      <c r="J101" s="6" t="s">
        <v>14</v>
      </c>
      <c r="K101">
        <v>10</v>
      </c>
      <c r="L101">
        <v>10</v>
      </c>
      <c r="M101" s="8">
        <f>L101/K101</f>
        <v>1</v>
      </c>
      <c r="O101" s="195"/>
      <c r="P101" s="24" t="s">
        <v>13</v>
      </c>
      <c r="Q101" s="24"/>
      <c r="R101" s="25">
        <v>4</v>
      </c>
      <c r="S101">
        <v>0</v>
      </c>
      <c r="T101" s="26">
        <f t="shared" ref="T101:T120" si="9">S101/R101</f>
        <v>0</v>
      </c>
      <c r="U101" s="209"/>
      <c r="V101" s="209"/>
      <c r="W101" s="61" t="s">
        <v>100</v>
      </c>
      <c r="X101" s="49">
        <v>10</v>
      </c>
      <c r="Y101" s="50">
        <f>AVERAGE(Y71,Y41,Y11)</f>
        <v>8.3333333333333339</v>
      </c>
      <c r="Z101" s="82">
        <f t="shared" si="7"/>
        <v>0.83333333333333337</v>
      </c>
      <c r="AA101" s="8">
        <v>1</v>
      </c>
      <c r="AB101" s="108">
        <f>MAX(Z71,Z41,Z11)</f>
        <v>1</v>
      </c>
      <c r="AC101" s="8">
        <f>MIN(Z71,Z41,Z11)</f>
        <v>0.6</v>
      </c>
      <c r="AD101" s="8">
        <f t="shared" si="8"/>
        <v>0.16996731711975943</v>
      </c>
    </row>
    <row r="102" spans="1:31" ht="16" customHeight="1">
      <c r="A102" s="178" t="s">
        <v>15</v>
      </c>
      <c r="B102" s="6" t="s">
        <v>16</v>
      </c>
      <c r="C102" s="6"/>
      <c r="D102" s="7">
        <v>30</v>
      </c>
      <c r="E102" s="19">
        <v>0</v>
      </c>
      <c r="F102" s="8">
        <f t="shared" si="6"/>
        <v>0</v>
      </c>
      <c r="G102" s="204">
        <f>SUM(E102:E105)/SUM(D102:D105)</f>
        <v>0.4891304347826087</v>
      </c>
      <c r="H102" s="18"/>
      <c r="I102" s="134"/>
      <c r="J102" s="6" t="s">
        <v>17</v>
      </c>
      <c r="K102">
        <v>10</v>
      </c>
      <c r="L102">
        <v>10</v>
      </c>
      <c r="M102" s="8">
        <f>L102/K102</f>
        <v>1</v>
      </c>
      <c r="O102" s="193" t="s">
        <v>15</v>
      </c>
      <c r="P102" s="24" t="s">
        <v>16</v>
      </c>
      <c r="Q102" s="24"/>
      <c r="R102" s="25">
        <v>30</v>
      </c>
      <c r="S102">
        <v>0</v>
      </c>
      <c r="T102" s="26">
        <f t="shared" si="9"/>
        <v>0</v>
      </c>
      <c r="U102" s="209"/>
      <c r="V102" s="28"/>
      <c r="W102" s="61" t="s">
        <v>48</v>
      </c>
      <c r="X102" s="49">
        <v>10</v>
      </c>
      <c r="Y102" s="50">
        <f>AVERAGE(Y72,Y42,Y12)</f>
        <v>10</v>
      </c>
      <c r="Z102" s="82">
        <f t="shared" si="7"/>
        <v>1</v>
      </c>
      <c r="AA102" s="8">
        <v>1</v>
      </c>
      <c r="AB102" s="108">
        <f>MAX(Z72,Z42,Z12)</f>
        <v>1</v>
      </c>
      <c r="AC102" s="8">
        <f>MIN(Z72,Z42,Z12)</f>
        <v>1</v>
      </c>
      <c r="AD102" s="8">
        <f t="shared" si="8"/>
        <v>0</v>
      </c>
    </row>
    <row r="103" spans="1:31">
      <c r="A103" s="179"/>
      <c r="B103" s="6" t="s">
        <v>18</v>
      </c>
      <c r="C103" s="6"/>
      <c r="D103" s="7">
        <v>2</v>
      </c>
      <c r="E103" s="19">
        <v>2</v>
      </c>
      <c r="F103" s="8">
        <f t="shared" si="6"/>
        <v>1</v>
      </c>
      <c r="G103" s="204"/>
      <c r="H103" s="192">
        <f>SUM(E103:E104)/SUM(D103:D104)</f>
        <v>0.75862068965517238</v>
      </c>
      <c r="I103" s="219">
        <f>SUM(E103:E104)</f>
        <v>44</v>
      </c>
      <c r="J103" s="9" t="s">
        <v>19</v>
      </c>
      <c r="K103">
        <f>SUM(K99:K102)</f>
        <v>50</v>
      </c>
      <c r="L103">
        <f>SUM(L99:L102)</f>
        <v>49</v>
      </c>
      <c r="M103" s="11">
        <f>L103/K103</f>
        <v>0.98</v>
      </c>
      <c r="O103" s="206"/>
      <c r="P103" s="24" t="s">
        <v>18</v>
      </c>
      <c r="Q103" s="24"/>
      <c r="R103" s="25">
        <v>7</v>
      </c>
      <c r="S103">
        <v>0</v>
      </c>
      <c r="T103" s="26">
        <f t="shared" si="9"/>
        <v>0</v>
      </c>
      <c r="U103" s="209"/>
      <c r="V103" s="209"/>
      <c r="W103" s="97" t="s">
        <v>19</v>
      </c>
      <c r="X103" s="49">
        <v>50</v>
      </c>
      <c r="Y103" s="86">
        <f>SUM(Y99:Y102)</f>
        <v>47.666666666666671</v>
      </c>
      <c r="Z103" s="87">
        <f t="shared" si="7"/>
        <v>0.95333333333333348</v>
      </c>
      <c r="AA103" s="8">
        <v>1</v>
      </c>
      <c r="AB103" s="108">
        <f>MAX(Z73,Z43,Z13)</f>
        <v>0.98</v>
      </c>
      <c r="AC103" s="8">
        <f>MIN(Z73,Z43,Z13)</f>
        <v>0.9</v>
      </c>
      <c r="AD103" s="8">
        <f t="shared" si="8"/>
        <v>3.7712361663282512E-2</v>
      </c>
    </row>
    <row r="104" spans="1:31">
      <c r="A104" s="179"/>
      <c r="B104" s="6" t="s">
        <v>20</v>
      </c>
      <c r="C104" s="6"/>
      <c r="D104" s="7">
        <v>56</v>
      </c>
      <c r="E104" s="19">
        <v>42</v>
      </c>
      <c r="F104" s="8">
        <f t="shared" si="6"/>
        <v>0.75</v>
      </c>
      <c r="G104" s="204"/>
      <c r="H104" s="192"/>
      <c r="I104" s="219"/>
      <c r="O104" s="206"/>
      <c r="P104" s="24" t="s">
        <v>20</v>
      </c>
      <c r="Q104" s="24"/>
      <c r="R104" s="25">
        <v>46</v>
      </c>
      <c r="S104">
        <v>0</v>
      </c>
      <c r="T104" s="26">
        <f t="shared" si="9"/>
        <v>0</v>
      </c>
      <c r="U104" s="209"/>
      <c r="V104" s="209"/>
      <c r="W104" s="88" t="s">
        <v>88</v>
      </c>
      <c r="X104" s="49">
        <v>50</v>
      </c>
      <c r="Y104" s="49">
        <f>MAX(Y73,Y43,Y13)</f>
        <v>49</v>
      </c>
      <c r="Z104" s="89">
        <f t="shared" si="7"/>
        <v>0.98</v>
      </c>
      <c r="AA104" s="8">
        <v>1</v>
      </c>
    </row>
    <row r="105" spans="1:31" ht="17" thickBot="1">
      <c r="A105" s="179"/>
      <c r="B105" s="6" t="s">
        <v>21</v>
      </c>
      <c r="C105" s="6"/>
      <c r="D105" s="7">
        <v>4</v>
      </c>
      <c r="E105">
        <v>1</v>
      </c>
      <c r="F105" s="8">
        <f t="shared" si="6"/>
        <v>0.25</v>
      </c>
      <c r="G105" s="204"/>
      <c r="H105" s="18"/>
      <c r="I105" s="134"/>
      <c r="O105" s="195"/>
      <c r="P105" s="24" t="s">
        <v>21</v>
      </c>
      <c r="Q105" s="24"/>
      <c r="R105" s="25">
        <v>4</v>
      </c>
      <c r="S105">
        <v>0</v>
      </c>
      <c r="T105" s="26">
        <f t="shared" si="9"/>
        <v>0</v>
      </c>
      <c r="U105" s="209"/>
      <c r="V105" s="28"/>
      <c r="W105" s="90" t="s">
        <v>87</v>
      </c>
      <c r="X105" s="55">
        <v>50</v>
      </c>
      <c r="Y105" s="55">
        <f>MIN(Y43,Y73,Y13)</f>
        <v>45</v>
      </c>
      <c r="Z105" s="91">
        <f t="shared" si="7"/>
        <v>0.9</v>
      </c>
      <c r="AA105" s="8">
        <v>1</v>
      </c>
    </row>
    <row r="106" spans="1:31" ht="16" customHeight="1">
      <c r="A106" s="178" t="s">
        <v>22</v>
      </c>
      <c r="B106" s="6" t="s">
        <v>23</v>
      </c>
      <c r="C106" s="6"/>
      <c r="D106" s="7">
        <v>15</v>
      </c>
      <c r="E106">
        <v>14</v>
      </c>
      <c r="F106" s="8">
        <f t="shared" si="6"/>
        <v>0.93333333333333335</v>
      </c>
      <c r="G106" s="192">
        <f>SUM(E106:E107)/SUM(D106:D107)</f>
        <v>0.8666666666666667</v>
      </c>
      <c r="H106" s="192">
        <f>AVERAGE(F106:F107)</f>
        <v>0.8666666666666667</v>
      </c>
      <c r="I106" s="219">
        <f>SUM(E106:E107)</f>
        <v>26</v>
      </c>
      <c r="O106" s="193" t="s">
        <v>22</v>
      </c>
      <c r="P106" s="24" t="s">
        <v>23</v>
      </c>
      <c r="Q106" s="24"/>
      <c r="R106" s="25">
        <v>15</v>
      </c>
      <c r="S106">
        <v>0</v>
      </c>
      <c r="T106" s="26">
        <f t="shared" si="9"/>
        <v>0</v>
      </c>
      <c r="U106" s="209"/>
      <c r="V106" s="209"/>
      <c r="W106" s="13"/>
      <c r="X106" s="13"/>
      <c r="Y106" s="13"/>
      <c r="Z106" s="13"/>
    </row>
    <row r="107" spans="1:31">
      <c r="A107" s="180"/>
      <c r="B107" s="6" t="s">
        <v>24</v>
      </c>
      <c r="C107" s="6"/>
      <c r="D107" s="7">
        <v>15</v>
      </c>
      <c r="E107">
        <v>12</v>
      </c>
      <c r="F107" s="8">
        <f t="shared" si="6"/>
        <v>0.8</v>
      </c>
      <c r="G107" s="192"/>
      <c r="H107" s="192"/>
      <c r="I107" s="219"/>
      <c r="O107" s="195"/>
      <c r="P107" s="24" t="s">
        <v>24</v>
      </c>
      <c r="Q107" s="24"/>
      <c r="R107" s="25">
        <v>15</v>
      </c>
      <c r="S107">
        <v>0</v>
      </c>
      <c r="T107" s="26">
        <f t="shared" si="9"/>
        <v>0</v>
      </c>
      <c r="U107" s="209"/>
      <c r="V107" s="209"/>
      <c r="W107" s="13"/>
      <c r="X107" s="13"/>
      <c r="Y107" s="13"/>
      <c r="Z107" s="13"/>
    </row>
    <row r="108" spans="1:31" ht="16" customHeight="1">
      <c r="A108" s="179" t="s">
        <v>25</v>
      </c>
      <c r="B108" s="6" t="s">
        <v>26</v>
      </c>
      <c r="C108" s="6"/>
      <c r="D108" s="7">
        <v>2</v>
      </c>
      <c r="E108">
        <v>2</v>
      </c>
      <c r="F108" s="8">
        <f t="shared" si="6"/>
        <v>1</v>
      </c>
      <c r="G108" s="192">
        <f>SUM(E108:E110)/SUM(D108:D110)</f>
        <v>1</v>
      </c>
      <c r="H108" s="192">
        <f>SUM(E108:E110)/SUM(D108:D110)</f>
        <v>1</v>
      </c>
      <c r="I108" s="219">
        <f>SUM(E108:E110)</f>
        <v>6</v>
      </c>
      <c r="O108" s="193" t="s">
        <v>25</v>
      </c>
      <c r="P108" s="24" t="s">
        <v>26</v>
      </c>
      <c r="Q108" s="24"/>
      <c r="R108" s="25">
        <v>2</v>
      </c>
      <c r="S108">
        <v>0</v>
      </c>
      <c r="T108" s="26">
        <f t="shared" si="9"/>
        <v>0</v>
      </c>
      <c r="U108" s="209"/>
      <c r="V108" s="209"/>
      <c r="W108" s="13"/>
      <c r="X108" s="13"/>
      <c r="Y108" s="13"/>
      <c r="Z108" s="13"/>
    </row>
    <row r="109" spans="1:31">
      <c r="A109" s="179"/>
      <c r="B109" s="6" t="s">
        <v>27</v>
      </c>
      <c r="C109" s="6"/>
      <c r="D109" s="7">
        <v>2</v>
      </c>
      <c r="E109">
        <v>2</v>
      </c>
      <c r="F109" s="8">
        <f t="shared" si="6"/>
        <v>1</v>
      </c>
      <c r="G109" s="192"/>
      <c r="H109" s="192"/>
      <c r="I109" s="219"/>
      <c r="O109" s="206"/>
      <c r="P109" s="24" t="s">
        <v>27</v>
      </c>
      <c r="Q109" s="24"/>
      <c r="R109" s="25">
        <v>2</v>
      </c>
      <c r="S109">
        <v>0</v>
      </c>
      <c r="T109" s="26">
        <f t="shared" si="9"/>
        <v>0</v>
      </c>
      <c r="U109" s="209"/>
      <c r="V109" s="209"/>
      <c r="W109" s="13"/>
      <c r="X109" s="13"/>
      <c r="Y109" s="13"/>
      <c r="Z109" s="13"/>
    </row>
    <row r="110" spans="1:31">
      <c r="A110" s="180"/>
      <c r="B110" s="6" t="s">
        <v>28</v>
      </c>
      <c r="C110" s="6"/>
      <c r="D110" s="7">
        <v>2</v>
      </c>
      <c r="E110">
        <v>2</v>
      </c>
      <c r="F110" s="8">
        <f t="shared" si="6"/>
        <v>1</v>
      </c>
      <c r="G110" s="192"/>
      <c r="H110" s="192"/>
      <c r="I110" s="219"/>
      <c r="O110" s="195"/>
      <c r="P110" s="24" t="s">
        <v>28</v>
      </c>
      <c r="Q110" s="24"/>
      <c r="R110" s="25">
        <v>2</v>
      </c>
      <c r="S110">
        <v>0</v>
      </c>
      <c r="T110" s="26">
        <f t="shared" si="9"/>
        <v>0</v>
      </c>
      <c r="U110" s="209"/>
      <c r="V110" s="209"/>
      <c r="W110" s="13"/>
      <c r="X110" s="13"/>
      <c r="Y110" s="13"/>
      <c r="Z110" s="13"/>
    </row>
    <row r="111" spans="1:31" ht="16" customHeight="1">
      <c r="A111" s="178" t="s">
        <v>29</v>
      </c>
      <c r="B111" s="6" t="s">
        <v>30</v>
      </c>
      <c r="C111" s="6"/>
      <c r="D111" s="7">
        <v>2</v>
      </c>
      <c r="E111">
        <v>2</v>
      </c>
      <c r="F111" s="8">
        <f t="shared" si="6"/>
        <v>1</v>
      </c>
      <c r="G111" s="192">
        <f>SUM(E111:E116)/SUM(D111:D116)</f>
        <v>1</v>
      </c>
      <c r="H111" s="192">
        <f>SUM(E111:E116)/SUM(D111:D116)</f>
        <v>1</v>
      </c>
      <c r="I111" s="219">
        <f>SUM(E111:E116)</f>
        <v>12</v>
      </c>
      <c r="O111" s="193" t="s">
        <v>29</v>
      </c>
      <c r="P111" s="24" t="s">
        <v>30</v>
      </c>
      <c r="Q111" s="24"/>
      <c r="R111" s="25">
        <v>2</v>
      </c>
      <c r="S111">
        <v>0</v>
      </c>
      <c r="T111" s="26">
        <f t="shared" si="9"/>
        <v>0</v>
      </c>
      <c r="U111" s="209"/>
      <c r="V111" s="209"/>
      <c r="W111" s="13"/>
      <c r="X111" s="13"/>
      <c r="Y111" s="13"/>
      <c r="Z111" s="13"/>
    </row>
    <row r="112" spans="1:31">
      <c r="A112" s="179"/>
      <c r="B112" s="6" t="s">
        <v>31</v>
      </c>
      <c r="C112" s="6"/>
      <c r="D112" s="7">
        <v>2</v>
      </c>
      <c r="E112">
        <v>2</v>
      </c>
      <c r="F112" s="8">
        <f t="shared" si="6"/>
        <v>1</v>
      </c>
      <c r="G112" s="192"/>
      <c r="H112" s="192"/>
      <c r="I112" s="219"/>
      <c r="O112" s="206"/>
      <c r="P112" s="24" t="s">
        <v>31</v>
      </c>
      <c r="Q112" s="24"/>
      <c r="R112" s="25">
        <v>2</v>
      </c>
      <c r="S112">
        <v>0</v>
      </c>
      <c r="T112" s="26">
        <f t="shared" si="9"/>
        <v>0</v>
      </c>
      <c r="U112" s="209"/>
      <c r="V112" s="209"/>
      <c r="W112" s="13"/>
      <c r="X112" s="13"/>
      <c r="Y112" s="13"/>
      <c r="Z112" s="13"/>
    </row>
    <row r="113" spans="1:31">
      <c r="A113" s="179"/>
      <c r="B113" s="6" t="s">
        <v>32</v>
      </c>
      <c r="C113" s="6"/>
      <c r="D113" s="7">
        <v>2</v>
      </c>
      <c r="E113">
        <v>2</v>
      </c>
      <c r="F113" s="8">
        <f t="shared" si="6"/>
        <v>1</v>
      </c>
      <c r="G113" s="192"/>
      <c r="H113" s="192"/>
      <c r="I113" s="219"/>
      <c r="O113" s="206"/>
      <c r="P113" s="24" t="s">
        <v>32</v>
      </c>
      <c r="Q113" s="24"/>
      <c r="R113" s="25">
        <v>2</v>
      </c>
      <c r="S113">
        <v>0</v>
      </c>
      <c r="T113" s="26">
        <f t="shared" si="9"/>
        <v>0</v>
      </c>
      <c r="U113" s="209"/>
      <c r="V113" s="209"/>
      <c r="W113" s="13"/>
      <c r="X113" s="13"/>
      <c r="Y113" s="13"/>
      <c r="Z113" s="13"/>
    </row>
    <row r="114" spans="1:31">
      <c r="A114" s="179"/>
      <c r="B114" s="6" t="s">
        <v>33</v>
      </c>
      <c r="C114" s="6"/>
      <c r="D114" s="7">
        <v>2</v>
      </c>
      <c r="E114">
        <v>2</v>
      </c>
      <c r="F114" s="8">
        <f t="shared" si="6"/>
        <v>1</v>
      </c>
      <c r="G114" s="192"/>
      <c r="H114" s="192"/>
      <c r="I114" s="219"/>
      <c r="O114" s="206"/>
      <c r="P114" s="24" t="s">
        <v>33</v>
      </c>
      <c r="Q114" s="24"/>
      <c r="R114" s="25">
        <v>2</v>
      </c>
      <c r="S114">
        <v>0</v>
      </c>
      <c r="T114" s="26">
        <f t="shared" si="9"/>
        <v>0</v>
      </c>
      <c r="U114" s="209"/>
      <c r="V114" s="209"/>
      <c r="W114" s="13"/>
      <c r="X114" s="13"/>
      <c r="Y114" s="13"/>
      <c r="Z114" s="13"/>
    </row>
    <row r="115" spans="1:31">
      <c r="A115" s="179"/>
      <c r="B115" s="6" t="s">
        <v>34</v>
      </c>
      <c r="C115" s="6"/>
      <c r="D115" s="7">
        <v>2</v>
      </c>
      <c r="E115">
        <v>2</v>
      </c>
      <c r="F115" s="8">
        <f t="shared" si="6"/>
        <v>1</v>
      </c>
      <c r="G115" s="192"/>
      <c r="H115" s="192"/>
      <c r="I115" s="219"/>
      <c r="O115" s="206"/>
      <c r="P115" s="24" t="s">
        <v>34</v>
      </c>
      <c r="Q115" s="24"/>
      <c r="R115" s="25">
        <v>2</v>
      </c>
      <c r="S115">
        <v>0</v>
      </c>
      <c r="T115" s="26">
        <f t="shared" si="9"/>
        <v>0</v>
      </c>
      <c r="U115" s="209"/>
      <c r="V115" s="209"/>
      <c r="W115" s="13"/>
      <c r="X115" s="13"/>
      <c r="Y115" s="13"/>
      <c r="Z115" s="13"/>
    </row>
    <row r="116" spans="1:31">
      <c r="A116" s="180"/>
      <c r="B116" s="6" t="s">
        <v>35</v>
      </c>
      <c r="C116" s="6"/>
      <c r="D116" s="7">
        <v>2</v>
      </c>
      <c r="E116">
        <v>2</v>
      </c>
      <c r="F116" s="8">
        <f t="shared" si="6"/>
        <v>1</v>
      </c>
      <c r="G116" s="192"/>
      <c r="H116" s="192"/>
      <c r="I116" s="219"/>
      <c r="O116" s="195"/>
      <c r="P116" s="24" t="s">
        <v>35</v>
      </c>
      <c r="Q116" s="24"/>
      <c r="R116" s="25">
        <v>2</v>
      </c>
      <c r="S116">
        <v>0</v>
      </c>
      <c r="T116" s="26">
        <f t="shared" si="9"/>
        <v>0</v>
      </c>
      <c r="U116" s="209"/>
      <c r="V116" s="209"/>
      <c r="W116" s="13"/>
      <c r="X116" s="13"/>
      <c r="Y116" s="13"/>
      <c r="Z116" s="13"/>
    </row>
    <row r="117" spans="1:31" ht="16" customHeight="1">
      <c r="A117" s="184" t="s">
        <v>36</v>
      </c>
      <c r="B117" s="6" t="s">
        <v>37</v>
      </c>
      <c r="C117" s="6"/>
      <c r="D117" s="7">
        <v>6</v>
      </c>
      <c r="E117">
        <v>6</v>
      </c>
      <c r="F117" s="8">
        <f t="shared" si="6"/>
        <v>1</v>
      </c>
      <c r="G117" s="192">
        <f>SUM(E117:E118)/SUM(D117:D118)</f>
        <v>0.16279069767441862</v>
      </c>
      <c r="H117" s="26">
        <f>E117/D117</f>
        <v>1</v>
      </c>
      <c r="I117" s="135">
        <f>SUM(E117)</f>
        <v>6</v>
      </c>
      <c r="O117" s="207" t="s">
        <v>36</v>
      </c>
      <c r="P117" s="24" t="s">
        <v>37</v>
      </c>
      <c r="Q117" s="24"/>
      <c r="R117" s="25">
        <v>8</v>
      </c>
      <c r="S117">
        <v>0</v>
      </c>
      <c r="T117" s="26">
        <f t="shared" si="9"/>
        <v>0</v>
      </c>
      <c r="U117" s="209">
        <v>0</v>
      </c>
      <c r="V117" s="26"/>
      <c r="W117" s="13"/>
      <c r="X117" s="13"/>
      <c r="Y117" s="13"/>
      <c r="Z117" s="13"/>
    </row>
    <row r="118" spans="1:31">
      <c r="A118" s="185"/>
      <c r="B118" s="6" t="s">
        <v>38</v>
      </c>
      <c r="C118" s="6"/>
      <c r="D118" s="7">
        <v>37</v>
      </c>
      <c r="E118">
        <v>1</v>
      </c>
      <c r="F118" s="8">
        <f t="shared" si="6"/>
        <v>2.7027027027027029E-2</v>
      </c>
      <c r="G118" s="192"/>
      <c r="H118" s="18"/>
      <c r="I118" s="134"/>
      <c r="O118" s="208"/>
      <c r="P118" s="24" t="s">
        <v>38</v>
      </c>
      <c r="Q118" s="24"/>
      <c r="R118" s="25">
        <v>37</v>
      </c>
      <c r="S118">
        <v>0</v>
      </c>
      <c r="T118" s="26">
        <f t="shared" si="9"/>
        <v>0</v>
      </c>
      <c r="U118" s="209"/>
      <c r="V118" s="28"/>
      <c r="W118" s="13"/>
      <c r="X118" s="107">
        <f>_xlfn.STDEV.P(Z103,Z131)</f>
        <v>3.0833333333333379E-2</v>
      </c>
      <c r="Y118" s="13"/>
      <c r="Z118" s="13"/>
    </row>
    <row r="119" spans="1:31" ht="16" customHeight="1">
      <c r="A119" s="189" t="s">
        <v>39</v>
      </c>
      <c r="B119" s="6" t="s">
        <v>40</v>
      </c>
      <c r="C119" s="6"/>
      <c r="D119" s="7">
        <v>2</v>
      </c>
      <c r="E119">
        <v>2</v>
      </c>
      <c r="F119" s="8">
        <f t="shared" si="6"/>
        <v>1</v>
      </c>
      <c r="G119" s="121">
        <f>E119/D119</f>
        <v>1</v>
      </c>
      <c r="H119" s="8">
        <f>E119/D119</f>
        <v>1</v>
      </c>
      <c r="I119" s="135">
        <f>SUM(E119)</f>
        <v>2</v>
      </c>
      <c r="O119" s="200" t="s">
        <v>39</v>
      </c>
      <c r="P119" s="24" t="s">
        <v>40</v>
      </c>
      <c r="Q119" s="24"/>
      <c r="R119" s="25">
        <v>2</v>
      </c>
      <c r="S119">
        <v>0</v>
      </c>
      <c r="T119" s="26">
        <f t="shared" si="9"/>
        <v>0</v>
      </c>
      <c r="U119" s="124"/>
      <c r="V119" s="26"/>
      <c r="W119" s="13"/>
      <c r="X119" s="13"/>
      <c r="Y119" s="13"/>
      <c r="Z119" s="13"/>
    </row>
    <row r="120" spans="1:31">
      <c r="A120" s="189"/>
      <c r="B120" s="6" t="s">
        <v>41</v>
      </c>
      <c r="C120" s="6"/>
      <c r="D120" s="7">
        <v>25</v>
      </c>
      <c r="E120">
        <v>0</v>
      </c>
      <c r="F120" s="8">
        <f t="shared" si="6"/>
        <v>0</v>
      </c>
      <c r="G120" s="121">
        <f>E120/D120</f>
        <v>0</v>
      </c>
      <c r="H120" s="18"/>
      <c r="I120" s="134"/>
      <c r="O120" s="201"/>
      <c r="P120" s="24" t="s">
        <v>41</v>
      </c>
      <c r="Q120" s="24"/>
      <c r="R120" s="25">
        <v>25</v>
      </c>
      <c r="S120">
        <v>0</v>
      </c>
      <c r="T120" s="26">
        <f t="shared" si="9"/>
        <v>0</v>
      </c>
      <c r="U120" s="124">
        <v>0</v>
      </c>
      <c r="V120" s="28"/>
      <c r="W120" s="13"/>
      <c r="X120" s="13"/>
      <c r="Y120" s="13"/>
      <c r="Z120" s="13"/>
    </row>
    <row r="121" spans="1:31">
      <c r="B121" s="186" t="s">
        <v>42</v>
      </c>
      <c r="C121" s="187"/>
      <c r="D121">
        <f>SUM(D99:D120)</f>
        <v>222</v>
      </c>
      <c r="E121">
        <f>SUM(E99:E120)</f>
        <v>106</v>
      </c>
      <c r="G121" s="192" t="s">
        <v>110</v>
      </c>
      <c r="H121" s="192"/>
      <c r="I121" s="135">
        <f>SUM(I119,I106:I117,I103,I99)</f>
        <v>104</v>
      </c>
      <c r="O121" s="13"/>
      <c r="P121" s="202" t="s">
        <v>42</v>
      </c>
      <c r="Q121" s="202"/>
      <c r="R121" s="13">
        <v>219</v>
      </c>
      <c r="S121" s="13"/>
      <c r="T121" s="13"/>
      <c r="U121" s="26"/>
      <c r="V121" s="26"/>
      <c r="W121" s="13"/>
      <c r="X121" s="13"/>
      <c r="Y121" s="13"/>
      <c r="Z121" s="13"/>
    </row>
    <row r="122" spans="1:31">
      <c r="C122" s="188" t="s">
        <v>43</v>
      </c>
      <c r="D122" s="188"/>
      <c r="E122" s="139">
        <f>E121/D121</f>
        <v>0.47747747747747749</v>
      </c>
      <c r="F122" s="14"/>
      <c r="G122" s="192" t="s">
        <v>111</v>
      </c>
      <c r="H122" s="192"/>
      <c r="I122" s="139">
        <f>I121/D123</f>
        <v>0.82539682539682535</v>
      </c>
      <c r="O122" s="14"/>
      <c r="P122" s="14"/>
      <c r="Q122" s="190" t="s">
        <v>43</v>
      </c>
      <c r="R122" s="190"/>
      <c r="S122" s="30"/>
      <c r="T122" s="13"/>
      <c r="U122" s="26"/>
      <c r="V122" s="26"/>
      <c r="W122" s="13"/>
      <c r="X122" s="13"/>
      <c r="Y122" s="13"/>
      <c r="Z122" s="13"/>
    </row>
    <row r="123" spans="1:31" ht="17" thickBot="1">
      <c r="B123" s="188" t="s">
        <v>109</v>
      </c>
      <c r="C123" s="188"/>
      <c r="D123">
        <f>SUM(D119,D106:D117,D103:D104,D99:D101)</f>
        <v>126</v>
      </c>
      <c r="H123" s="127"/>
    </row>
    <row r="124" spans="1:31" ht="17" thickBot="1">
      <c r="A124" s="1" t="s">
        <v>66</v>
      </c>
      <c r="B124" s="1"/>
      <c r="C124" s="1" t="s">
        <v>59</v>
      </c>
      <c r="D124" s="43"/>
      <c r="E124" s="1"/>
      <c r="H124" s="127"/>
      <c r="O124" s="36" t="s">
        <v>85</v>
      </c>
      <c r="P124" s="37"/>
      <c r="Q124" s="37"/>
      <c r="R124" s="37"/>
      <c r="S124" s="37"/>
      <c r="T124" s="37"/>
      <c r="U124" s="37"/>
      <c r="V124" s="38"/>
    </row>
    <row r="125" spans="1:31" ht="17" thickBot="1">
      <c r="F125" s="13"/>
      <c r="G125" s="13"/>
      <c r="H125" s="123"/>
      <c r="I125" s="13"/>
      <c r="J125" s="13"/>
      <c r="K125" s="13"/>
      <c r="O125" s="3" t="s">
        <v>3</v>
      </c>
      <c r="P125" s="3"/>
      <c r="Q125" s="3"/>
      <c r="R125" s="3"/>
    </row>
    <row r="126" spans="1:31" ht="17" thickBot="1">
      <c r="A126" s="2" t="s">
        <v>2</v>
      </c>
      <c r="B126" s="2"/>
      <c r="C126" s="2"/>
      <c r="D126" s="2"/>
      <c r="E126" s="2"/>
      <c r="H126" s="127"/>
      <c r="O126" s="4"/>
      <c r="P126" s="4"/>
      <c r="Q126" s="177" t="s">
        <v>4</v>
      </c>
      <c r="R126" s="177"/>
      <c r="S126" s="4" t="s">
        <v>5</v>
      </c>
      <c r="T126" s="4"/>
      <c r="U126" s="4"/>
      <c r="W126" s="58"/>
      <c r="X126" s="59" t="s">
        <v>52</v>
      </c>
      <c r="Y126" s="59"/>
      <c r="Z126" s="60"/>
      <c r="AA126" s="8"/>
      <c r="AB126" s="132" t="s">
        <v>113</v>
      </c>
      <c r="AC126" s="132" t="s">
        <v>114</v>
      </c>
      <c r="AD126" s="173" t="s">
        <v>115</v>
      </c>
      <c r="AE126" s="173"/>
    </row>
    <row r="127" spans="1:31" ht="16" customHeight="1">
      <c r="A127" s="3" t="s">
        <v>3</v>
      </c>
      <c r="B127" s="3"/>
      <c r="C127" s="3"/>
      <c r="D127" s="3"/>
      <c r="H127" s="127"/>
      <c r="O127" s="178" t="s">
        <v>8</v>
      </c>
      <c r="P127" s="6" t="s">
        <v>9</v>
      </c>
      <c r="Q127" s="6"/>
      <c r="R127" s="7">
        <v>6</v>
      </c>
      <c r="S127" s="48">
        <f>AVERAGE('Group III'!E69,E129,E99,E69,E39,E9)</f>
        <v>5.25</v>
      </c>
      <c r="T127" s="8">
        <f t="shared" ref="T127:T148" si="10">S127/R127</f>
        <v>0.875</v>
      </c>
      <c r="U127" s="192">
        <f>AVERAGE(G129,G99,G69,G39,G9)</f>
        <v>0.63333333333333341</v>
      </c>
      <c r="V127" s="192">
        <f>AVERAGE(G129,G99,G69,G39,G9)</f>
        <v>0.63333333333333341</v>
      </c>
      <c r="W127" s="92" t="s">
        <v>10</v>
      </c>
      <c r="X127" s="51">
        <v>10</v>
      </c>
      <c r="Y127" s="93">
        <f>AVERAGE('Group III'!L69,L129,L99,L69,L39,L9)</f>
        <v>9.1666666666666661</v>
      </c>
      <c r="Z127" s="94">
        <f>AVERAGE(M129,'Group III'!M69,M99,M69,M39,M9)</f>
        <v>0.91666666666666663</v>
      </c>
      <c r="AA127" s="8">
        <v>1</v>
      </c>
      <c r="AB127" s="108">
        <f>MAX(M129,M99,M69,M39,M9)</f>
        <v>1</v>
      </c>
      <c r="AC127" s="8">
        <f>MIN(M129,M99,M69,M39,M9)</f>
        <v>0.7</v>
      </c>
      <c r="AD127" s="8">
        <f>_xlfn.STDEV.P(M129,M99,M69,M39,M9)</f>
        <v>0.11661903789690538</v>
      </c>
    </row>
    <row r="128" spans="1:31">
      <c r="A128" s="4"/>
      <c r="B128" s="4"/>
      <c r="C128" s="177" t="s">
        <v>4</v>
      </c>
      <c r="D128" s="177"/>
      <c r="E128" s="4" t="s">
        <v>5</v>
      </c>
      <c r="F128" s="4"/>
      <c r="G128" s="4"/>
      <c r="H128" s="126"/>
      <c r="I128" s="4"/>
      <c r="J128" s="126" t="s">
        <v>6</v>
      </c>
      <c r="K128" s="126" t="s">
        <v>7</v>
      </c>
      <c r="L128" s="126" t="s">
        <v>5</v>
      </c>
      <c r="O128" s="179"/>
      <c r="P128" s="6" t="s">
        <v>11</v>
      </c>
      <c r="Q128" s="6"/>
      <c r="R128" s="7">
        <v>2</v>
      </c>
      <c r="S128" s="48">
        <f>AVERAGE('Group III'!E70,E130,E100,E70,E40,E10)</f>
        <v>2</v>
      </c>
      <c r="T128" s="8">
        <f t="shared" si="10"/>
        <v>1</v>
      </c>
      <c r="U128" s="192"/>
      <c r="V128" s="192"/>
      <c r="W128" s="61" t="s">
        <v>99</v>
      </c>
      <c r="X128" s="49">
        <v>20</v>
      </c>
      <c r="Y128" s="62">
        <f>AVERAGE('Group III'!L70,L130,L100,L70,L40,L10)</f>
        <v>19</v>
      </c>
      <c r="Z128" s="63">
        <f>AVERAGE('Group III'!M70,M130,M100,M40,M70,M10)</f>
        <v>0.95000000000000007</v>
      </c>
      <c r="AA128" s="8">
        <v>1</v>
      </c>
      <c r="AB128" s="108">
        <f>MAX(M130,M100,M70,M40,M10)</f>
        <v>1</v>
      </c>
      <c r="AC128" s="8">
        <f>MIN(M130,M100,M70,M40,M10)</f>
        <v>0.9</v>
      </c>
      <c r="AD128" s="8">
        <f>_xlfn.STDEV.P(M130,M100,M70,M40,M10)</f>
        <v>3.1622776601683784E-2</v>
      </c>
    </row>
    <row r="129" spans="1:30" ht="16" customHeight="1">
      <c r="A129" s="178" t="s">
        <v>8</v>
      </c>
      <c r="B129" s="6" t="s">
        <v>9</v>
      </c>
      <c r="C129" s="6"/>
      <c r="D129" s="7">
        <v>6</v>
      </c>
      <c r="E129">
        <v>6</v>
      </c>
      <c r="F129" s="8">
        <f t="shared" ref="F129:F150" si="11">E129/D129</f>
        <v>1</v>
      </c>
      <c r="G129" s="192">
        <f>SUM(E129:E131)/SUM(D129:D131)</f>
        <v>0.66666666666666663</v>
      </c>
      <c r="H129" s="192">
        <f>SUM(E129:E131)/SUM(D129:D131)</f>
        <v>0.66666666666666663</v>
      </c>
      <c r="I129" s="219">
        <f>SUM(E129:E131)</f>
        <v>8</v>
      </c>
      <c r="J129" s="15" t="s">
        <v>10</v>
      </c>
      <c r="K129">
        <v>10</v>
      </c>
      <c r="L129">
        <v>10</v>
      </c>
      <c r="M129" s="8">
        <f>L129/K129</f>
        <v>1</v>
      </c>
      <c r="O129" s="180"/>
      <c r="P129" s="6" t="s">
        <v>13</v>
      </c>
      <c r="Q129" s="6"/>
      <c r="R129" s="7">
        <v>4</v>
      </c>
      <c r="S129" s="48">
        <f>AVERAGE('Group III'!E71,E131,E101,E71,E41,E11)</f>
        <v>0.16666666666666666</v>
      </c>
      <c r="T129" s="8">
        <f t="shared" si="10"/>
        <v>4.1666666666666664E-2</v>
      </c>
      <c r="U129" s="192"/>
      <c r="V129" s="192"/>
      <c r="W129" s="61" t="s">
        <v>100</v>
      </c>
      <c r="X129" s="49">
        <v>10</v>
      </c>
      <c r="Y129" s="62">
        <f>AVERAGE('Group III'!L71,L131,L101,L71,L41,L11)</f>
        <v>9.5</v>
      </c>
      <c r="Z129" s="63">
        <f>AVERAGE('Group III'!M71,M131,M101,M71,M41,M11)</f>
        <v>0.95000000000000007</v>
      </c>
      <c r="AA129" s="8">
        <v>1</v>
      </c>
      <c r="AB129" s="108">
        <f>MAX(M131,M101,M71,M41,M11)</f>
        <v>1</v>
      </c>
      <c r="AC129" s="8">
        <f>MIN(M131,M101,M71,M41,M11)</f>
        <v>0.9</v>
      </c>
      <c r="AD129" s="8">
        <f>_xlfn.STDEV.P(M131,M101,M71,M41,M11)</f>
        <v>4.898979485566355E-2</v>
      </c>
    </row>
    <row r="130" spans="1:30" ht="16" customHeight="1">
      <c r="A130" s="179"/>
      <c r="B130" s="6" t="s">
        <v>11</v>
      </c>
      <c r="C130" s="6"/>
      <c r="D130" s="7">
        <v>2</v>
      </c>
      <c r="E130">
        <v>2</v>
      </c>
      <c r="F130" s="8">
        <f t="shared" si="11"/>
        <v>1</v>
      </c>
      <c r="G130" s="192"/>
      <c r="H130" s="192"/>
      <c r="I130" s="219"/>
      <c r="J130" s="15" t="s">
        <v>12</v>
      </c>
      <c r="K130">
        <v>20</v>
      </c>
      <c r="L130">
        <v>20</v>
      </c>
      <c r="M130" s="8">
        <f>L130/K130</f>
        <v>1</v>
      </c>
      <c r="O130" s="178" t="s">
        <v>15</v>
      </c>
      <c r="P130" s="6" t="s">
        <v>16</v>
      </c>
      <c r="Q130" s="6"/>
      <c r="R130" s="7">
        <v>30</v>
      </c>
      <c r="S130" s="48">
        <f>AVERAGE(E72,E102,E132,'Group III'!E72,E42,E12)</f>
        <v>0</v>
      </c>
      <c r="T130" s="8">
        <f t="shared" si="10"/>
        <v>0</v>
      </c>
      <c r="U130" s="204">
        <f>AVERAGE(T130:T133)</f>
        <v>0.348440734989648</v>
      </c>
      <c r="V130" s="142"/>
      <c r="W130" s="61" t="s">
        <v>48</v>
      </c>
      <c r="X130" s="49">
        <v>10</v>
      </c>
      <c r="Y130" s="62">
        <f>AVERAGE(L132,'Group III'!L72,L102,L72,L42,L12)</f>
        <v>7.5</v>
      </c>
      <c r="Z130" s="63">
        <f>AVERAGE('Group III'!M72,M132,M102,M72,M42,M12)</f>
        <v>0.75</v>
      </c>
      <c r="AA130" s="8">
        <v>1</v>
      </c>
      <c r="AB130" s="108">
        <f>MAX(M132,M102,M72,M42,M12)</f>
        <v>1</v>
      </c>
      <c r="AC130" s="8">
        <f>MIN(M132,M102,M72,M42,M12)</f>
        <v>0.7</v>
      </c>
      <c r="AD130" s="8">
        <f>_xlfn.STDEV.P(M132,M102,M72,M42,M12)</f>
        <v>0.1095445115010327</v>
      </c>
    </row>
    <row r="131" spans="1:30">
      <c r="A131" s="180"/>
      <c r="B131" s="6" t="s">
        <v>13</v>
      </c>
      <c r="C131" s="6"/>
      <c r="D131" s="7">
        <v>4</v>
      </c>
      <c r="E131">
        <v>0</v>
      </c>
      <c r="F131" s="8">
        <f t="shared" si="11"/>
        <v>0</v>
      </c>
      <c r="G131" s="192"/>
      <c r="H131" s="192"/>
      <c r="I131" s="219"/>
      <c r="J131" s="15" t="s">
        <v>14</v>
      </c>
      <c r="K131">
        <v>10</v>
      </c>
      <c r="L131">
        <v>9</v>
      </c>
      <c r="M131" s="8">
        <f>L131/K131</f>
        <v>0.9</v>
      </c>
      <c r="O131" s="179"/>
      <c r="P131" s="6" t="s">
        <v>18</v>
      </c>
      <c r="Q131" s="6"/>
      <c r="R131" s="7">
        <v>7</v>
      </c>
      <c r="S131" s="66" t="s">
        <v>69</v>
      </c>
      <c r="T131" s="8">
        <f>AVERAGE('Group III'!F73,F133,F103,F73,F43,F13)</f>
        <v>0.92857142857142849</v>
      </c>
      <c r="U131" s="204"/>
      <c r="V131" s="192">
        <f>AVERAGE('Group III'!H73,H133,H103,H73,H43,H13)</f>
        <v>0.38391888961179793</v>
      </c>
      <c r="W131" s="97" t="s">
        <v>19</v>
      </c>
      <c r="X131" s="49">
        <v>50</v>
      </c>
      <c r="Y131" s="62">
        <f>SUM(Y127:Y130)</f>
        <v>45.166666666666664</v>
      </c>
      <c r="Z131" s="98">
        <f>AVERAGE(Z127:Z130)</f>
        <v>0.89166666666666672</v>
      </c>
      <c r="AA131" s="8">
        <v>1</v>
      </c>
      <c r="AB131" s="108">
        <f>MAX(M133,M103,M73,M43,M13)</f>
        <v>0.98</v>
      </c>
      <c r="AC131" s="8">
        <f>MIN(M133,M103,M73,M43,M13)</f>
        <v>0.84</v>
      </c>
      <c r="AD131" s="8">
        <f>_xlfn.STDEV.P(M133,M103,M73,M43,M13)</f>
        <v>5.1224993899462792E-2</v>
      </c>
    </row>
    <row r="132" spans="1:30" ht="16" customHeight="1">
      <c r="A132" s="178" t="s">
        <v>15</v>
      </c>
      <c r="B132" s="6" t="s">
        <v>16</v>
      </c>
      <c r="C132" s="6"/>
      <c r="D132" s="7">
        <v>30</v>
      </c>
      <c r="E132" s="19">
        <v>0</v>
      </c>
      <c r="F132" s="8">
        <f t="shared" si="11"/>
        <v>0</v>
      </c>
      <c r="G132" s="204">
        <f>SUM(E132:E135)/SUM(D132:D135)</f>
        <v>0.32608695652173914</v>
      </c>
      <c r="H132" s="18"/>
      <c r="I132" s="134"/>
      <c r="J132" s="15" t="s">
        <v>48</v>
      </c>
      <c r="K132">
        <v>10</v>
      </c>
      <c r="L132">
        <v>10</v>
      </c>
      <c r="M132" s="8">
        <f>L132/K132</f>
        <v>1</v>
      </c>
      <c r="O132" s="179"/>
      <c r="P132" s="6" t="s">
        <v>20</v>
      </c>
      <c r="Q132" s="6"/>
      <c r="R132" s="7">
        <v>46</v>
      </c>
      <c r="S132" s="66" t="s">
        <v>69</v>
      </c>
      <c r="T132" s="8">
        <f>AVERAGE('Group III'!F74,F134,F104,F74,F44,F14)</f>
        <v>0.34019151138716358</v>
      </c>
      <c r="U132" s="204"/>
      <c r="V132" s="192"/>
      <c r="W132" s="88" t="s">
        <v>88</v>
      </c>
      <c r="X132" s="99">
        <v>50</v>
      </c>
      <c r="Y132" s="95">
        <f>MAX(L133,L103,L73,L43,L13)</f>
        <v>49</v>
      </c>
      <c r="Z132" s="63">
        <f>Y132/X132</f>
        <v>0.98</v>
      </c>
      <c r="AA132" s="8">
        <v>1</v>
      </c>
    </row>
    <row r="133" spans="1:30" ht="17" thickBot="1">
      <c r="A133" s="179"/>
      <c r="B133" s="6" t="s">
        <v>18</v>
      </c>
      <c r="C133" s="6"/>
      <c r="D133" s="7">
        <v>2</v>
      </c>
      <c r="E133" s="19">
        <v>2</v>
      </c>
      <c r="F133" s="8">
        <f t="shared" si="11"/>
        <v>1</v>
      </c>
      <c r="G133" s="204"/>
      <c r="H133" s="192">
        <f>SUM(E133:E134)/SUM(D133:D134)</f>
        <v>0.5</v>
      </c>
      <c r="I133" s="219">
        <f>SUM(E133:E134)</f>
        <v>29</v>
      </c>
      <c r="J133" s="9" t="s">
        <v>19</v>
      </c>
      <c r="K133">
        <f>SUM(K129:K132)</f>
        <v>50</v>
      </c>
      <c r="L133">
        <f>SUM(L129:L132)</f>
        <v>49</v>
      </c>
      <c r="M133" s="11">
        <f>L133/K133</f>
        <v>0.98</v>
      </c>
      <c r="O133" s="179"/>
      <c r="P133" s="6" t="s">
        <v>21</v>
      </c>
      <c r="Q133" s="6"/>
      <c r="R133" s="7">
        <v>4</v>
      </c>
      <c r="S133" s="47">
        <f>AVERAGE('Group III'!E75,E135,E105,E75,E45,E15)</f>
        <v>0.5</v>
      </c>
      <c r="T133" s="8">
        <f t="shared" si="10"/>
        <v>0.125</v>
      </c>
      <c r="U133" s="204"/>
      <c r="V133" s="142"/>
      <c r="W133" s="90" t="s">
        <v>87</v>
      </c>
      <c r="X133" s="96">
        <v>50</v>
      </c>
      <c r="Y133" s="96">
        <f>MIN(L133,L103,L73,L43,L13)</f>
        <v>42</v>
      </c>
      <c r="Z133" s="100">
        <f>Y133/X133</f>
        <v>0.84</v>
      </c>
      <c r="AA133" s="8">
        <v>1</v>
      </c>
    </row>
    <row r="134" spans="1:30" ht="16" customHeight="1">
      <c r="A134" s="179"/>
      <c r="B134" s="6" t="s">
        <v>20</v>
      </c>
      <c r="C134" s="6"/>
      <c r="D134" s="7">
        <v>56</v>
      </c>
      <c r="E134" s="19">
        <v>27</v>
      </c>
      <c r="F134" s="8">
        <f t="shared" si="11"/>
        <v>0.48214285714285715</v>
      </c>
      <c r="G134" s="204"/>
      <c r="H134" s="192"/>
      <c r="I134" s="219"/>
      <c r="O134" s="178" t="s">
        <v>22</v>
      </c>
      <c r="P134" s="6" t="s">
        <v>23</v>
      </c>
      <c r="Q134" s="6"/>
      <c r="R134" s="7">
        <v>15</v>
      </c>
      <c r="S134" s="47">
        <f>AVERAGE('Group III'!E76,E136,E106,E76,E46,E16)</f>
        <v>12.833333333333334</v>
      </c>
      <c r="T134" s="8">
        <f t="shared" si="10"/>
        <v>0.85555555555555562</v>
      </c>
      <c r="U134" s="192">
        <f>AVERAGE(T134:T135)</f>
        <v>0.83333333333333337</v>
      </c>
      <c r="V134" s="192">
        <f>AVERAGE(H16,H136,H106,H76,H46)</f>
        <v>0.80666666666666664</v>
      </c>
    </row>
    <row r="135" spans="1:30">
      <c r="A135" s="179"/>
      <c r="B135" s="6" t="s">
        <v>21</v>
      </c>
      <c r="C135" s="6"/>
      <c r="D135" s="7">
        <v>4</v>
      </c>
      <c r="E135">
        <v>1</v>
      </c>
      <c r="F135" s="8">
        <f t="shared" si="11"/>
        <v>0.25</v>
      </c>
      <c r="G135" s="204"/>
      <c r="H135" s="18"/>
      <c r="I135" s="134"/>
      <c r="O135" s="180"/>
      <c r="P135" s="6" t="s">
        <v>24</v>
      </c>
      <c r="Q135" s="6"/>
      <c r="R135" s="7">
        <v>15</v>
      </c>
      <c r="S135" s="47">
        <f>AVERAGE('Group III'!E77,E137,E107,E77,E47,E17)</f>
        <v>12.166666666666666</v>
      </c>
      <c r="T135" s="8">
        <f t="shared" si="10"/>
        <v>0.81111111111111112</v>
      </c>
      <c r="U135" s="192"/>
      <c r="V135" s="192"/>
    </row>
    <row r="136" spans="1:30" ht="16" customHeight="1">
      <c r="A136" s="178" t="s">
        <v>22</v>
      </c>
      <c r="B136" s="6" t="s">
        <v>23</v>
      </c>
      <c r="C136" s="6"/>
      <c r="D136" s="7">
        <v>15</v>
      </c>
      <c r="E136">
        <v>15</v>
      </c>
      <c r="F136" s="8">
        <f t="shared" si="11"/>
        <v>1</v>
      </c>
      <c r="G136" s="192">
        <f>SUM(E136:E137)/SUM(D136:D137)</f>
        <v>0.9</v>
      </c>
      <c r="H136" s="192">
        <f>AVERAGE(F136:F137)</f>
        <v>0.9</v>
      </c>
      <c r="I136" s="219">
        <f>SUM(E136:E137)</f>
        <v>27</v>
      </c>
      <c r="O136" s="179" t="s">
        <v>25</v>
      </c>
      <c r="P136" s="6" t="s">
        <v>26</v>
      </c>
      <c r="Q136" s="6"/>
      <c r="R136" s="7">
        <v>2</v>
      </c>
      <c r="S136" s="47">
        <f>AVERAGE('Group III'!E78,E138,E108,E78,E48,E18)</f>
        <v>1.8333333333333333</v>
      </c>
      <c r="T136" s="8">
        <f t="shared" si="10"/>
        <v>0.91666666666666663</v>
      </c>
      <c r="U136" s="192">
        <f>AVERAGE(G138,G108,G78,G48,G18)</f>
        <v>0.73333333333333339</v>
      </c>
      <c r="V136" s="192">
        <f>AVERAGE(G138,G108,G78,G48,G18)</f>
        <v>0.73333333333333339</v>
      </c>
    </row>
    <row r="137" spans="1:30">
      <c r="A137" s="180"/>
      <c r="B137" s="6" t="s">
        <v>24</v>
      </c>
      <c r="C137" s="6"/>
      <c r="D137" s="7">
        <v>15</v>
      </c>
      <c r="E137">
        <v>12</v>
      </c>
      <c r="F137" s="8">
        <f t="shared" si="11"/>
        <v>0.8</v>
      </c>
      <c r="G137" s="192"/>
      <c r="H137" s="192"/>
      <c r="I137" s="219"/>
      <c r="O137" s="179"/>
      <c r="P137" s="6" t="s">
        <v>27</v>
      </c>
      <c r="Q137" s="6"/>
      <c r="R137" s="7">
        <v>2</v>
      </c>
      <c r="S137" s="47">
        <f>AVERAGE('Group III'!E79,E139,E109,E79,E49)</f>
        <v>1.8</v>
      </c>
      <c r="T137" s="8">
        <f t="shared" si="10"/>
        <v>0.9</v>
      </c>
      <c r="U137" s="192"/>
      <c r="V137" s="192"/>
    </row>
    <row r="138" spans="1:30" ht="16" customHeight="1">
      <c r="A138" s="179" t="s">
        <v>25</v>
      </c>
      <c r="B138" s="6" t="s">
        <v>26</v>
      </c>
      <c r="C138" s="6"/>
      <c r="D138" s="7">
        <v>2</v>
      </c>
      <c r="E138">
        <v>2</v>
      </c>
      <c r="F138" s="8">
        <f t="shared" si="11"/>
        <v>1</v>
      </c>
      <c r="G138" s="192">
        <f>SUM(E138:E140)/SUM(D138:D140)</f>
        <v>0.83333333333333337</v>
      </c>
      <c r="H138" s="192">
        <f>SUM(E138:E140)/SUM(D138:D140)</f>
        <v>0.83333333333333337</v>
      </c>
      <c r="I138" s="219">
        <f>SUM(E138:E140)</f>
        <v>5</v>
      </c>
      <c r="O138" s="180"/>
      <c r="P138" s="6" t="s">
        <v>28</v>
      </c>
      <c r="Q138" s="6"/>
      <c r="R138" s="7">
        <v>2</v>
      </c>
      <c r="S138" s="47">
        <f>AVERAGE('Group III'!E80,E140,E110,E80,E50,E20)</f>
        <v>0.66666666666666663</v>
      </c>
      <c r="T138" s="8">
        <f t="shared" si="10"/>
        <v>0.33333333333333331</v>
      </c>
      <c r="U138" s="192"/>
      <c r="V138" s="192"/>
    </row>
    <row r="139" spans="1:30" ht="16" customHeight="1">
      <c r="A139" s="179"/>
      <c r="B139" s="6" t="s">
        <v>27</v>
      </c>
      <c r="C139" s="6"/>
      <c r="D139" s="7">
        <v>2</v>
      </c>
      <c r="E139">
        <v>2</v>
      </c>
      <c r="F139" s="8">
        <f t="shared" si="11"/>
        <v>1</v>
      </c>
      <c r="G139" s="192"/>
      <c r="H139" s="192"/>
      <c r="I139" s="219"/>
      <c r="O139" s="178" t="s">
        <v>29</v>
      </c>
      <c r="P139" s="6" t="s">
        <v>30</v>
      </c>
      <c r="Q139" s="6"/>
      <c r="R139" s="7">
        <v>2</v>
      </c>
      <c r="S139" s="47">
        <f>AVERAGE('Group III'!E81,E141,E111,E81,E51,E21)</f>
        <v>2</v>
      </c>
      <c r="T139" s="8">
        <f t="shared" si="10"/>
        <v>1</v>
      </c>
      <c r="U139" s="192">
        <f>AVERAGE(G141,G111,G81,G51,G21)</f>
        <v>0.96666666666666656</v>
      </c>
      <c r="V139" s="192">
        <f>AVERAGE(G141,G111,G81,G51,G21)</f>
        <v>0.96666666666666656</v>
      </c>
    </row>
    <row r="140" spans="1:30">
      <c r="A140" s="180"/>
      <c r="B140" s="6" t="s">
        <v>28</v>
      </c>
      <c r="C140" s="6"/>
      <c r="D140" s="7">
        <v>2</v>
      </c>
      <c r="E140">
        <v>1</v>
      </c>
      <c r="F140" s="8">
        <f t="shared" si="11"/>
        <v>0.5</v>
      </c>
      <c r="G140" s="192"/>
      <c r="H140" s="192"/>
      <c r="I140" s="219"/>
      <c r="O140" s="179"/>
      <c r="P140" s="6" t="s">
        <v>31</v>
      </c>
      <c r="Q140" s="6"/>
      <c r="R140" s="7">
        <v>2</v>
      </c>
      <c r="S140" s="47">
        <f>AVERAGE('Group III'!E82,E142,E112,E82,E52,E22)</f>
        <v>2</v>
      </c>
      <c r="T140" s="8">
        <f t="shared" si="10"/>
        <v>1</v>
      </c>
      <c r="U140" s="192"/>
      <c r="V140" s="192"/>
    </row>
    <row r="141" spans="1:30" ht="16" customHeight="1">
      <c r="A141" s="178" t="s">
        <v>29</v>
      </c>
      <c r="B141" s="6" t="s">
        <v>30</v>
      </c>
      <c r="C141" s="6"/>
      <c r="D141" s="7">
        <v>2</v>
      </c>
      <c r="E141">
        <v>2</v>
      </c>
      <c r="F141" s="8">
        <f t="shared" si="11"/>
        <v>1</v>
      </c>
      <c r="G141" s="192">
        <f>SUM(E141:E146)/SUM(D141:D146)</f>
        <v>0.91666666666666663</v>
      </c>
      <c r="H141" s="192">
        <f>SUM(E141:E146)/SUM(D141:D146)</f>
        <v>0.91666666666666663</v>
      </c>
      <c r="I141" s="219">
        <f>SUM(E141:E146)</f>
        <v>11</v>
      </c>
      <c r="O141" s="179"/>
      <c r="P141" s="6" t="s">
        <v>32</v>
      </c>
      <c r="Q141" s="6"/>
      <c r="R141" s="7">
        <v>2</v>
      </c>
      <c r="S141" s="47">
        <f>AVERAGE('Group III'!E83,E143,E113,E83,E53,E23)</f>
        <v>2</v>
      </c>
      <c r="T141" s="8">
        <f t="shared" si="10"/>
        <v>1</v>
      </c>
      <c r="U141" s="192"/>
      <c r="V141" s="192"/>
    </row>
    <row r="142" spans="1:30">
      <c r="A142" s="179"/>
      <c r="B142" s="6" t="s">
        <v>31</v>
      </c>
      <c r="C142" s="6"/>
      <c r="D142" s="7">
        <v>2</v>
      </c>
      <c r="E142">
        <v>2</v>
      </c>
      <c r="F142" s="8">
        <f t="shared" si="11"/>
        <v>1</v>
      </c>
      <c r="G142" s="192"/>
      <c r="H142" s="192"/>
      <c r="I142" s="219"/>
      <c r="O142" s="179"/>
      <c r="P142" s="6" t="s">
        <v>33</v>
      </c>
      <c r="Q142" s="6"/>
      <c r="R142" s="7">
        <v>2</v>
      </c>
      <c r="S142" s="47">
        <f>AVERAGE(E54,E24,E84,E114,E144,'Group III'!E84)</f>
        <v>2</v>
      </c>
      <c r="T142" s="8">
        <f t="shared" si="10"/>
        <v>1</v>
      </c>
      <c r="U142" s="192"/>
      <c r="V142" s="192"/>
    </row>
    <row r="143" spans="1:30">
      <c r="A143" s="179"/>
      <c r="B143" s="6" t="s">
        <v>32</v>
      </c>
      <c r="C143" s="6"/>
      <c r="D143" s="7">
        <v>2</v>
      </c>
      <c r="E143">
        <v>2</v>
      </c>
      <c r="F143" s="8">
        <f t="shared" si="11"/>
        <v>1</v>
      </c>
      <c r="G143" s="192"/>
      <c r="H143" s="192"/>
      <c r="I143" s="219"/>
      <c r="O143" s="179"/>
      <c r="P143" s="6" t="s">
        <v>34</v>
      </c>
      <c r="Q143" s="6"/>
      <c r="R143" s="7">
        <v>2</v>
      </c>
      <c r="S143" s="47">
        <f>AVERAGE('Group III'!E85,E145,E115,E85,E55,E25)</f>
        <v>2</v>
      </c>
      <c r="T143" s="8">
        <f t="shared" si="10"/>
        <v>1</v>
      </c>
      <c r="U143" s="192"/>
      <c r="V143" s="192"/>
    </row>
    <row r="144" spans="1:30">
      <c r="A144" s="179"/>
      <c r="B144" s="6" t="s">
        <v>33</v>
      </c>
      <c r="C144" s="6"/>
      <c r="D144" s="7">
        <v>2</v>
      </c>
      <c r="E144">
        <v>2</v>
      </c>
      <c r="F144" s="8">
        <f t="shared" si="11"/>
        <v>1</v>
      </c>
      <c r="G144" s="192"/>
      <c r="H144" s="192"/>
      <c r="I144" s="219"/>
      <c r="O144" s="180"/>
      <c r="P144" s="6" t="s">
        <v>35</v>
      </c>
      <c r="Q144" s="6"/>
      <c r="R144" s="7">
        <v>2</v>
      </c>
      <c r="S144" s="47">
        <f>AVERAGE('Group III'!E86,E146,E116,E86,E56,E26)</f>
        <v>1.6666666666666667</v>
      </c>
      <c r="T144" s="8">
        <f t="shared" si="10"/>
        <v>0.83333333333333337</v>
      </c>
      <c r="U144" s="192"/>
      <c r="V144" s="192"/>
    </row>
    <row r="145" spans="1:27" ht="16" customHeight="1">
      <c r="A145" s="179"/>
      <c r="B145" s="6" t="s">
        <v>34</v>
      </c>
      <c r="C145" s="6"/>
      <c r="D145" s="7">
        <v>2</v>
      </c>
      <c r="E145">
        <v>2</v>
      </c>
      <c r="F145" s="8">
        <f t="shared" si="11"/>
        <v>1</v>
      </c>
      <c r="G145" s="192"/>
      <c r="H145" s="192"/>
      <c r="I145" s="219"/>
      <c r="O145" s="184" t="s">
        <v>36</v>
      </c>
      <c r="P145" s="6" t="s">
        <v>37</v>
      </c>
      <c r="Q145" s="6"/>
      <c r="R145" s="7">
        <v>8</v>
      </c>
      <c r="S145" s="66"/>
      <c r="T145" s="8">
        <f>AVERAGE(F87,F147,F117,F87,F57,F27)</f>
        <v>0.61111111111111105</v>
      </c>
      <c r="U145" s="176">
        <f>AVERAGE(G147,G117,G87,G57,G27)</f>
        <v>8.8372093023255813E-2</v>
      </c>
      <c r="V145" s="121">
        <f>AVERAGE(F87,F147,F117,F87,F57,F27)</f>
        <v>0.61111111111111105</v>
      </c>
    </row>
    <row r="146" spans="1:27">
      <c r="A146" s="180"/>
      <c r="B146" s="6" t="s">
        <v>35</v>
      </c>
      <c r="C146" s="6"/>
      <c r="D146" s="7">
        <v>2</v>
      </c>
      <c r="E146">
        <v>1</v>
      </c>
      <c r="F146" s="8">
        <f t="shared" si="11"/>
        <v>0.5</v>
      </c>
      <c r="G146" s="192"/>
      <c r="H146" s="192"/>
      <c r="I146" s="219"/>
      <c r="O146" s="185"/>
      <c r="P146" s="6" t="s">
        <v>38</v>
      </c>
      <c r="Q146" s="6"/>
      <c r="R146" s="7">
        <v>37</v>
      </c>
      <c r="S146" s="47">
        <f>AVERAGE('Group III'!E88,E148,E118,E88,E58,E28)</f>
        <v>0.33333333333333331</v>
      </c>
      <c r="T146" s="8">
        <f>S146/R146</f>
        <v>9.0090090090090089E-3</v>
      </c>
      <c r="U146" s="176"/>
      <c r="V146" s="142"/>
    </row>
    <row r="147" spans="1:27" ht="16" customHeight="1">
      <c r="A147" s="184" t="s">
        <v>36</v>
      </c>
      <c r="B147" s="6" t="s">
        <v>37</v>
      </c>
      <c r="C147" s="6"/>
      <c r="D147" s="7">
        <v>6</v>
      </c>
      <c r="E147">
        <v>5</v>
      </c>
      <c r="F147" s="8">
        <f t="shared" si="11"/>
        <v>0.83333333333333337</v>
      </c>
      <c r="G147" s="192">
        <f>SUM(E147:E148)/SUM(D147:D148)</f>
        <v>0.11627906976744186</v>
      </c>
      <c r="H147" s="26">
        <f>E147/D147</f>
        <v>0.83333333333333337</v>
      </c>
      <c r="I147" s="135">
        <f>SUM(E147)</f>
        <v>5</v>
      </c>
      <c r="O147" s="189" t="s">
        <v>39</v>
      </c>
      <c r="P147" s="6" t="s">
        <v>40</v>
      </c>
      <c r="Q147" s="6"/>
      <c r="R147" s="7">
        <v>2</v>
      </c>
      <c r="S147" s="47">
        <f>AVERAGE('Group III'!E89,E149,E119,E89,E59,E29)</f>
        <v>2</v>
      </c>
      <c r="T147" s="8">
        <f t="shared" si="10"/>
        <v>1</v>
      </c>
      <c r="U147" s="121">
        <f>S147/R147</f>
        <v>1</v>
      </c>
      <c r="V147" s="121">
        <f>S147/R147</f>
        <v>1</v>
      </c>
    </row>
    <row r="148" spans="1:27" ht="17" thickBot="1">
      <c r="A148" s="185"/>
      <c r="B148" s="6" t="s">
        <v>38</v>
      </c>
      <c r="C148" s="6"/>
      <c r="D148" s="7">
        <v>37</v>
      </c>
      <c r="E148">
        <v>0</v>
      </c>
      <c r="F148" s="8">
        <f t="shared" si="11"/>
        <v>0</v>
      </c>
      <c r="G148" s="192"/>
      <c r="H148" s="18"/>
      <c r="I148" s="134"/>
      <c r="O148" s="189"/>
      <c r="P148" s="6" t="s">
        <v>41</v>
      </c>
      <c r="Q148" s="6"/>
      <c r="R148" s="7">
        <v>25</v>
      </c>
      <c r="S148" s="48">
        <f>AVERAGE('Group III'!E90,E150,E120,E90)</f>
        <v>0</v>
      </c>
      <c r="T148" s="8">
        <f t="shared" si="10"/>
        <v>0</v>
      </c>
      <c r="U148" s="121">
        <f>S148/R148</f>
        <v>0</v>
      </c>
      <c r="V148" s="142"/>
    </row>
    <row r="149" spans="1:27" ht="17" customHeight="1" thickBot="1">
      <c r="A149" s="189" t="s">
        <v>39</v>
      </c>
      <c r="B149" s="6" t="s">
        <v>40</v>
      </c>
      <c r="C149" s="6"/>
      <c r="D149" s="7">
        <v>2</v>
      </c>
      <c r="E149">
        <v>2</v>
      </c>
      <c r="F149" s="8">
        <f t="shared" si="11"/>
        <v>1</v>
      </c>
      <c r="G149" s="121">
        <f>E149/D149</f>
        <v>1</v>
      </c>
      <c r="H149" s="8">
        <f>E149/D149</f>
        <v>1</v>
      </c>
      <c r="I149" s="135">
        <f>SUM(E149)</f>
        <v>2</v>
      </c>
      <c r="P149" s="174" t="s">
        <v>42</v>
      </c>
      <c r="Q149" s="175"/>
      <c r="R149" s="40">
        <f>SUM(R127:R148)</f>
        <v>219</v>
      </c>
      <c r="S149" s="41">
        <f>SUM(S127:S148)</f>
        <v>51.216666666666661</v>
      </c>
      <c r="T149" s="136">
        <f>S149/R149</f>
        <v>0.23386605783866055</v>
      </c>
      <c r="U149" s="144"/>
      <c r="V149" s="143">
        <f>AVERAGE(I152,I122,I92,I62,I32)</f>
        <v>0.59791644669693444</v>
      </c>
      <c r="W149" s="83">
        <f>MAX(I152,I122,I92,I62,I32)</f>
        <v>0.82539682539682535</v>
      </c>
      <c r="X149" s="84">
        <f>MIN(I152,I122,I92,I62,I32)</f>
        <v>0.45454545454545453</v>
      </c>
      <c r="Z149" s="150">
        <f>AVERAGE(Z131,Z103)</f>
        <v>0.9225000000000001</v>
      </c>
      <c r="AA149" s="10" t="s">
        <v>116</v>
      </c>
    </row>
    <row r="150" spans="1:27" ht="16" customHeight="1">
      <c r="A150" s="189"/>
      <c r="B150" s="6" t="s">
        <v>41</v>
      </c>
      <c r="C150" s="6"/>
      <c r="D150" s="7">
        <v>25</v>
      </c>
      <c r="E150">
        <v>0</v>
      </c>
      <c r="F150" s="8">
        <f t="shared" si="11"/>
        <v>0</v>
      </c>
      <c r="G150" s="121">
        <f>E150/D150</f>
        <v>0</v>
      </c>
      <c r="H150" s="18"/>
      <c r="I150" s="134"/>
      <c r="O150" s="16"/>
      <c r="P150" s="16"/>
      <c r="T150" s="220" t="s">
        <v>112</v>
      </c>
      <c r="U150" s="211"/>
      <c r="V150" s="215" t="s">
        <v>91</v>
      </c>
      <c r="W150" s="214" t="s">
        <v>90</v>
      </c>
      <c r="X150" s="214" t="s">
        <v>89</v>
      </c>
    </row>
    <row r="151" spans="1:27">
      <c r="B151" s="186" t="s">
        <v>42</v>
      </c>
      <c r="C151" s="187"/>
      <c r="D151">
        <f>SUM(D129:D150)</f>
        <v>222</v>
      </c>
      <c r="E151">
        <f>SUM(E129:E150)</f>
        <v>88</v>
      </c>
      <c r="G151" s="192" t="s">
        <v>110</v>
      </c>
      <c r="H151" s="192"/>
      <c r="I151" s="135">
        <f>SUM(I149,I136:I147,I133,I129)</f>
        <v>87</v>
      </c>
      <c r="T151" s="220"/>
      <c r="U151" s="212"/>
      <c r="V151" s="216"/>
      <c r="W151" s="214"/>
      <c r="X151" s="214"/>
    </row>
    <row r="152" spans="1:27">
      <c r="A152" s="16"/>
      <c r="B152" s="16"/>
      <c r="C152" s="188" t="s">
        <v>43</v>
      </c>
      <c r="D152" s="188"/>
      <c r="E152" s="139">
        <f>E151/D151</f>
        <v>0.3963963963963964</v>
      </c>
      <c r="F152" s="14"/>
      <c r="G152" s="192" t="s">
        <v>111</v>
      </c>
      <c r="H152" s="192"/>
      <c r="I152" s="139">
        <f>I151/D153</f>
        <v>0.69047619047619047</v>
      </c>
      <c r="J152" s="14"/>
      <c r="K152" s="13"/>
      <c r="T152" s="220"/>
      <c r="U152" s="212"/>
      <c r="V152" s="216"/>
      <c r="W152" s="214"/>
      <c r="X152" s="214"/>
    </row>
    <row r="153" spans="1:27">
      <c r="B153" s="188" t="s">
        <v>109</v>
      </c>
      <c r="C153" s="188"/>
      <c r="D153">
        <f>SUM(D149,D136:D147,D133:D134,D129:D131)</f>
        <v>126</v>
      </c>
      <c r="H153" s="127"/>
      <c r="I153" s="8"/>
      <c r="T153" s="220"/>
      <c r="U153" s="212"/>
      <c r="V153" s="216"/>
      <c r="W153" s="214"/>
      <c r="X153" s="214"/>
    </row>
    <row r="154" spans="1:27">
      <c r="H154" s="127"/>
      <c r="T154" s="220"/>
      <c r="U154" s="212"/>
      <c r="V154" s="216"/>
      <c r="W154" s="214"/>
      <c r="X154" s="214"/>
    </row>
    <row r="155" spans="1:27">
      <c r="H155" s="127"/>
      <c r="T155" s="220"/>
      <c r="U155" s="212"/>
      <c r="V155" s="216"/>
      <c r="W155" s="214"/>
      <c r="X155" s="214"/>
    </row>
    <row r="156" spans="1:27">
      <c r="H156" s="127"/>
      <c r="T156" s="220"/>
      <c r="U156" s="212"/>
      <c r="V156" s="216"/>
      <c r="W156" s="214"/>
      <c r="X156" s="214"/>
    </row>
    <row r="157" spans="1:27">
      <c r="H157" s="127"/>
      <c r="T157" s="220"/>
      <c r="U157" s="212"/>
      <c r="V157" s="216"/>
      <c r="W157" s="214"/>
      <c r="X157" s="214"/>
    </row>
    <row r="158" spans="1:27">
      <c r="H158" s="127"/>
      <c r="T158" s="220"/>
      <c r="U158" s="212"/>
      <c r="V158" s="216"/>
      <c r="W158" s="214"/>
      <c r="X158" s="214"/>
    </row>
    <row r="159" spans="1:27">
      <c r="H159" s="127"/>
    </row>
    <row r="160" spans="1:27">
      <c r="H160" s="127"/>
      <c r="O160" s="116"/>
      <c r="P160" s="116"/>
      <c r="Q160" s="117"/>
      <c r="R160" s="116"/>
      <c r="S160" s="116"/>
      <c r="T160" s="99"/>
      <c r="U160" s="116"/>
      <c r="V160" s="116"/>
    </row>
    <row r="161" spans="7:22">
      <c r="H161" s="127"/>
      <c r="O161" s="116"/>
      <c r="P161" s="118"/>
      <c r="Q161" s="118"/>
      <c r="R161" s="116"/>
      <c r="S161" s="119"/>
      <c r="T161" s="120"/>
      <c r="U161" s="116"/>
      <c r="V161" s="116"/>
    </row>
    <row r="162" spans="7:22">
      <c r="H162" s="127"/>
      <c r="O162" s="116"/>
      <c r="P162" s="118"/>
      <c r="Q162" s="118"/>
      <c r="R162" s="116"/>
      <c r="S162" s="119"/>
      <c r="T162" s="120"/>
      <c r="U162" s="116"/>
      <c r="V162" s="116"/>
    </row>
    <row r="163" spans="7:22">
      <c r="G163" s="108"/>
      <c r="H163" s="138"/>
      <c r="P163" t="s">
        <v>98</v>
      </c>
      <c r="Q163" s="10" t="s">
        <v>104</v>
      </c>
      <c r="R163" s="95"/>
      <c r="S163" s="95"/>
      <c r="T163" s="13" t="s">
        <v>105</v>
      </c>
    </row>
    <row r="164" spans="7:22">
      <c r="H164" s="127"/>
      <c r="O164" t="s">
        <v>8</v>
      </c>
      <c r="P164" s="8">
        <f>V127</f>
        <v>0.63333333333333341</v>
      </c>
      <c r="Q164" s="8">
        <v>1</v>
      </c>
      <c r="R164" s="95"/>
      <c r="S164" s="113" t="s">
        <v>10</v>
      </c>
      <c r="T164" s="107">
        <f>_xlfn.STDEV.P(Z99,Z127)</f>
        <v>2.4999999999999967E-2</v>
      </c>
    </row>
    <row r="165" spans="7:22">
      <c r="G165" s="108"/>
      <c r="H165" s="138"/>
      <c r="O165" t="s">
        <v>101</v>
      </c>
      <c r="P165" s="8">
        <f>V131</f>
        <v>0.38391888961179793</v>
      </c>
      <c r="Q165" s="8">
        <v>1</v>
      </c>
      <c r="R165" s="95"/>
      <c r="S165" s="113" t="s">
        <v>99</v>
      </c>
      <c r="T165" s="107">
        <f>_xlfn.STDEV.P(Z100,Z128)</f>
        <v>1.6666666666666663E-2</v>
      </c>
    </row>
    <row r="166" spans="7:22">
      <c r="H166" s="127"/>
      <c r="O166" t="s">
        <v>22</v>
      </c>
      <c r="P166" s="8">
        <f>V134</f>
        <v>0.80666666666666664</v>
      </c>
      <c r="Q166" s="8">
        <v>1</v>
      </c>
      <c r="R166" s="95"/>
      <c r="S166" s="113" t="s">
        <v>100</v>
      </c>
      <c r="T166" s="107">
        <f>_xlfn.STDEV.P(Z101,Z129)</f>
        <v>5.8333333333333348E-2</v>
      </c>
    </row>
    <row r="167" spans="7:22">
      <c r="H167" s="127"/>
      <c r="O167" t="s">
        <v>25</v>
      </c>
      <c r="P167" s="8">
        <f>V136</f>
        <v>0.73333333333333339</v>
      </c>
      <c r="Q167" s="8">
        <v>1</v>
      </c>
      <c r="R167" s="95"/>
      <c r="S167" s="113" t="s">
        <v>48</v>
      </c>
      <c r="T167" s="107">
        <f>_xlfn.STDEV.P(Z102,Z130)</f>
        <v>0.125</v>
      </c>
    </row>
    <row r="168" spans="7:22">
      <c r="H168" s="127"/>
      <c r="O168" t="s">
        <v>29</v>
      </c>
      <c r="P168" s="8">
        <f>V139</f>
        <v>0.96666666666666656</v>
      </c>
      <c r="Q168" s="8">
        <v>1</v>
      </c>
      <c r="R168" s="95"/>
      <c r="S168" s="115" t="s">
        <v>19</v>
      </c>
      <c r="T168" s="107">
        <f>_xlfn.STDEV.P(Z103,Z131)</f>
        <v>3.0833333333333379E-2</v>
      </c>
    </row>
    <row r="169" spans="7:22">
      <c r="H169" s="127"/>
      <c r="L169" s="8"/>
      <c r="O169" t="s">
        <v>102</v>
      </c>
      <c r="P169" s="8">
        <f>V145</f>
        <v>0.61111111111111105</v>
      </c>
      <c r="Q169" s="8">
        <v>1</v>
      </c>
    </row>
    <row r="170" spans="7:22">
      <c r="H170" s="127"/>
      <c r="O170" t="s">
        <v>103</v>
      </c>
      <c r="P170" s="8">
        <f>V147</f>
        <v>1</v>
      </c>
      <c r="Q170" s="8">
        <v>1</v>
      </c>
    </row>
    <row r="171" spans="7:22">
      <c r="H171" s="127"/>
      <c r="O171" s="95" t="s">
        <v>106</v>
      </c>
      <c r="P171" s="112">
        <f>V149</f>
        <v>0.59791644669693444</v>
      </c>
      <c r="Q171" s="8">
        <v>1</v>
      </c>
    </row>
    <row r="172" spans="7:22">
      <c r="H172" s="127"/>
      <c r="O172" s="113" t="s">
        <v>10</v>
      </c>
      <c r="P172" s="114">
        <f>Z127</f>
        <v>0.91666666666666663</v>
      </c>
      <c r="Q172" s="8">
        <v>1</v>
      </c>
    </row>
    <row r="173" spans="7:22">
      <c r="H173" s="127"/>
      <c r="O173" s="113" t="s">
        <v>99</v>
      </c>
      <c r="P173" s="114">
        <f>Z128</f>
        <v>0.95000000000000007</v>
      </c>
      <c r="Q173" s="8">
        <v>1</v>
      </c>
    </row>
    <row r="174" spans="7:22">
      <c r="H174" s="127"/>
      <c r="O174" s="113" t="s">
        <v>100</v>
      </c>
      <c r="P174" s="114">
        <f>Z129</f>
        <v>0.95000000000000007</v>
      </c>
      <c r="Q174" s="8">
        <v>1</v>
      </c>
    </row>
    <row r="175" spans="7:22">
      <c r="H175" s="127"/>
      <c r="O175" s="113" t="s">
        <v>48</v>
      </c>
      <c r="P175" s="114">
        <f>Z130</f>
        <v>0.75</v>
      </c>
      <c r="Q175" s="8">
        <v>1</v>
      </c>
    </row>
    <row r="176" spans="7:22">
      <c r="H176" s="127"/>
      <c r="O176" s="115" t="s">
        <v>107</v>
      </c>
      <c r="P176" s="114">
        <f>Z131</f>
        <v>0.89166666666666672</v>
      </c>
      <c r="Q176" s="8">
        <v>1</v>
      </c>
    </row>
  </sheetData>
  <mergeCells count="260">
    <mergeCell ref="AD98:AE98"/>
    <mergeCell ref="X150:X158"/>
    <mergeCell ref="G151:H151"/>
    <mergeCell ref="G152:H152"/>
    <mergeCell ref="B153:C153"/>
    <mergeCell ref="V127:V129"/>
    <mergeCell ref="I129:I131"/>
    <mergeCell ref="O130:O133"/>
    <mergeCell ref="U130:U133"/>
    <mergeCell ref="V131:V132"/>
    <mergeCell ref="I133:I134"/>
    <mergeCell ref="O134:O135"/>
    <mergeCell ref="V134:V135"/>
    <mergeCell ref="I136:I137"/>
    <mergeCell ref="O136:O138"/>
    <mergeCell ref="V136:V138"/>
    <mergeCell ref="I138:I140"/>
    <mergeCell ref="O139:O144"/>
    <mergeCell ref="V139:V144"/>
    <mergeCell ref="I141:I146"/>
    <mergeCell ref="O145:O146"/>
    <mergeCell ref="U145:U146"/>
    <mergeCell ref="U139:U144"/>
    <mergeCell ref="V111:V116"/>
    <mergeCell ref="V99:V101"/>
    <mergeCell ref="O102:O105"/>
    <mergeCell ref="U102:U105"/>
    <mergeCell ref="I103:I104"/>
    <mergeCell ref="V103:V104"/>
    <mergeCell ref="I106:I107"/>
    <mergeCell ref="O106:O107"/>
    <mergeCell ref="V106:V107"/>
    <mergeCell ref="I108:I110"/>
    <mergeCell ref="O108:O110"/>
    <mergeCell ref="V108:V110"/>
    <mergeCell ref="V81:V86"/>
    <mergeCell ref="G87:G88"/>
    <mergeCell ref="O87:O88"/>
    <mergeCell ref="U87:U88"/>
    <mergeCell ref="O89:O90"/>
    <mergeCell ref="G91:H91"/>
    <mergeCell ref="P91:Q91"/>
    <mergeCell ref="G92:H92"/>
    <mergeCell ref="Q92:R92"/>
    <mergeCell ref="V69:V71"/>
    <mergeCell ref="O72:O75"/>
    <mergeCell ref="U72:U75"/>
    <mergeCell ref="I73:I74"/>
    <mergeCell ref="V73:V74"/>
    <mergeCell ref="I76:I77"/>
    <mergeCell ref="O76:O77"/>
    <mergeCell ref="V76:V77"/>
    <mergeCell ref="I78:I80"/>
    <mergeCell ref="O78:O80"/>
    <mergeCell ref="V78:V80"/>
    <mergeCell ref="V51:V56"/>
    <mergeCell ref="G57:G58"/>
    <mergeCell ref="O57:O58"/>
    <mergeCell ref="U57:U58"/>
    <mergeCell ref="O59:O60"/>
    <mergeCell ref="G61:H61"/>
    <mergeCell ref="P61:Q61"/>
    <mergeCell ref="G62:H62"/>
    <mergeCell ref="Q62:R62"/>
    <mergeCell ref="U51:U56"/>
    <mergeCell ref="V39:V41"/>
    <mergeCell ref="O42:O45"/>
    <mergeCell ref="U42:U45"/>
    <mergeCell ref="I43:I44"/>
    <mergeCell ref="V43:V44"/>
    <mergeCell ref="I46:I47"/>
    <mergeCell ref="O46:O47"/>
    <mergeCell ref="V46:V47"/>
    <mergeCell ref="I48:I50"/>
    <mergeCell ref="O48:O50"/>
    <mergeCell ref="V48:V50"/>
    <mergeCell ref="V16:V17"/>
    <mergeCell ref="I18:I20"/>
    <mergeCell ref="O18:O20"/>
    <mergeCell ref="V18:V20"/>
    <mergeCell ref="I21:I26"/>
    <mergeCell ref="O21:O26"/>
    <mergeCell ref="V21:V26"/>
    <mergeCell ref="G27:G28"/>
    <mergeCell ref="O27:O28"/>
    <mergeCell ref="U27:U28"/>
    <mergeCell ref="F1:J2"/>
    <mergeCell ref="O3:S3"/>
    <mergeCell ref="Q8:R8"/>
    <mergeCell ref="I9:I11"/>
    <mergeCell ref="O9:O11"/>
    <mergeCell ref="V9:V11"/>
    <mergeCell ref="O12:O15"/>
    <mergeCell ref="U12:U15"/>
    <mergeCell ref="I13:I14"/>
    <mergeCell ref="V13:V14"/>
    <mergeCell ref="H13:H14"/>
    <mergeCell ref="G12:G15"/>
    <mergeCell ref="U9:U11"/>
    <mergeCell ref="A141:A146"/>
    <mergeCell ref="G141:G146"/>
    <mergeCell ref="H141:H146"/>
    <mergeCell ref="A136:A137"/>
    <mergeCell ref="G136:G137"/>
    <mergeCell ref="H136:H137"/>
    <mergeCell ref="V150:V158"/>
    <mergeCell ref="W150:W158"/>
    <mergeCell ref="T150:T158"/>
    <mergeCell ref="G147:G148"/>
    <mergeCell ref="O147:O148"/>
    <mergeCell ref="P149:Q149"/>
    <mergeCell ref="A12:A15"/>
    <mergeCell ref="U150:U158"/>
    <mergeCell ref="B151:C151"/>
    <mergeCell ref="C152:D152"/>
    <mergeCell ref="A147:A148"/>
    <mergeCell ref="A149:A150"/>
    <mergeCell ref="U136:U138"/>
    <mergeCell ref="A138:A140"/>
    <mergeCell ref="G138:G140"/>
    <mergeCell ref="H138:H140"/>
    <mergeCell ref="U127:U129"/>
    <mergeCell ref="C128:D128"/>
    <mergeCell ref="A129:A131"/>
    <mergeCell ref="G129:G131"/>
    <mergeCell ref="H129:H131"/>
    <mergeCell ref="A132:A135"/>
    <mergeCell ref="G132:G135"/>
    <mergeCell ref="H133:H134"/>
    <mergeCell ref="U134:U135"/>
    <mergeCell ref="B121:C121"/>
    <mergeCell ref="C122:D122"/>
    <mergeCell ref="A117:A118"/>
    <mergeCell ref="A119:A120"/>
    <mergeCell ref="B123:C123"/>
    <mergeCell ref="Q126:R126"/>
    <mergeCell ref="O127:O129"/>
    <mergeCell ref="A111:A116"/>
    <mergeCell ref="G111:G116"/>
    <mergeCell ref="H111:H116"/>
    <mergeCell ref="U111:U116"/>
    <mergeCell ref="A108:A110"/>
    <mergeCell ref="G108:G110"/>
    <mergeCell ref="H108:H110"/>
    <mergeCell ref="U108:U110"/>
    <mergeCell ref="I111:I116"/>
    <mergeCell ref="O111:O116"/>
    <mergeCell ref="G117:G118"/>
    <mergeCell ref="O117:O118"/>
    <mergeCell ref="U117:U118"/>
    <mergeCell ref="O119:O120"/>
    <mergeCell ref="G121:H121"/>
    <mergeCell ref="P121:Q121"/>
    <mergeCell ref="G122:H122"/>
    <mergeCell ref="Q122:R122"/>
    <mergeCell ref="A106:A107"/>
    <mergeCell ref="G106:G107"/>
    <mergeCell ref="H106:H107"/>
    <mergeCell ref="U106:U107"/>
    <mergeCell ref="A102:A105"/>
    <mergeCell ref="G102:G105"/>
    <mergeCell ref="H103:H104"/>
    <mergeCell ref="A99:A101"/>
    <mergeCell ref="G99:G101"/>
    <mergeCell ref="H99:H101"/>
    <mergeCell ref="U99:U101"/>
    <mergeCell ref="B91:C91"/>
    <mergeCell ref="C92:D92"/>
    <mergeCell ref="C98:D98"/>
    <mergeCell ref="B93:C93"/>
    <mergeCell ref="Q98:R98"/>
    <mergeCell ref="I99:I101"/>
    <mergeCell ref="O99:O101"/>
    <mergeCell ref="A87:A88"/>
    <mergeCell ref="A89:A90"/>
    <mergeCell ref="A81:A86"/>
    <mergeCell ref="G81:G86"/>
    <mergeCell ref="H81:H86"/>
    <mergeCell ref="I81:I86"/>
    <mergeCell ref="O81:O86"/>
    <mergeCell ref="U81:U86"/>
    <mergeCell ref="A78:A80"/>
    <mergeCell ref="G78:G80"/>
    <mergeCell ref="H78:H80"/>
    <mergeCell ref="U78:U80"/>
    <mergeCell ref="A76:A77"/>
    <mergeCell ref="G76:G77"/>
    <mergeCell ref="H76:H77"/>
    <mergeCell ref="U76:U77"/>
    <mergeCell ref="A72:A75"/>
    <mergeCell ref="G72:G75"/>
    <mergeCell ref="H73:H74"/>
    <mergeCell ref="A69:A71"/>
    <mergeCell ref="G69:G71"/>
    <mergeCell ref="H69:H71"/>
    <mergeCell ref="U69:U71"/>
    <mergeCell ref="I69:I71"/>
    <mergeCell ref="O69:O71"/>
    <mergeCell ref="B61:C61"/>
    <mergeCell ref="C62:D62"/>
    <mergeCell ref="C68:D68"/>
    <mergeCell ref="A57:A58"/>
    <mergeCell ref="A59:A60"/>
    <mergeCell ref="B63:C63"/>
    <mergeCell ref="Q68:R68"/>
    <mergeCell ref="A51:A56"/>
    <mergeCell ref="G51:G56"/>
    <mergeCell ref="H51:H56"/>
    <mergeCell ref="A48:A50"/>
    <mergeCell ref="G48:G50"/>
    <mergeCell ref="H48:H50"/>
    <mergeCell ref="U48:U50"/>
    <mergeCell ref="I51:I56"/>
    <mergeCell ref="O51:O56"/>
    <mergeCell ref="A46:A47"/>
    <mergeCell ref="G46:G47"/>
    <mergeCell ref="H46:H47"/>
    <mergeCell ref="U46:U47"/>
    <mergeCell ref="A42:A45"/>
    <mergeCell ref="G42:G45"/>
    <mergeCell ref="H43:H44"/>
    <mergeCell ref="A39:A41"/>
    <mergeCell ref="G39:G41"/>
    <mergeCell ref="H39:H41"/>
    <mergeCell ref="U39:U41"/>
    <mergeCell ref="B31:C31"/>
    <mergeCell ref="C32:D32"/>
    <mergeCell ref="C38:D38"/>
    <mergeCell ref="G31:H31"/>
    <mergeCell ref="P31:Q31"/>
    <mergeCell ref="G32:H32"/>
    <mergeCell ref="Q32:R32"/>
    <mergeCell ref="B33:C33"/>
    <mergeCell ref="Q38:R38"/>
    <mergeCell ref="I39:I41"/>
    <mergeCell ref="O39:O41"/>
    <mergeCell ref="AD126:AE126"/>
    <mergeCell ref="A1:E2"/>
    <mergeCell ref="A3:E3"/>
    <mergeCell ref="C8:D8"/>
    <mergeCell ref="A9:A11"/>
    <mergeCell ref="G9:G11"/>
    <mergeCell ref="H9:H11"/>
    <mergeCell ref="A18:A20"/>
    <mergeCell ref="G18:G20"/>
    <mergeCell ref="H18:H20"/>
    <mergeCell ref="A16:A17"/>
    <mergeCell ref="G16:G17"/>
    <mergeCell ref="A27:A28"/>
    <mergeCell ref="H16:H17"/>
    <mergeCell ref="U16:U17"/>
    <mergeCell ref="A29:A30"/>
    <mergeCell ref="A21:A26"/>
    <mergeCell ref="G21:G26"/>
    <mergeCell ref="H21:H26"/>
    <mergeCell ref="U21:U26"/>
    <mergeCell ref="I16:I17"/>
    <mergeCell ref="O16:O17"/>
    <mergeCell ref="O29:O30"/>
    <mergeCell ref="U18:U20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328E0-1EA8-1E4A-A4FE-9A258212E57D}">
  <dimension ref="A1:AE185"/>
  <sheetViews>
    <sheetView zoomScale="93" workbookViewId="0">
      <selection activeCell="Z103" sqref="Z103"/>
    </sheetView>
  </sheetViews>
  <sheetFormatPr baseColWidth="10" defaultRowHeight="16"/>
  <cols>
    <col min="1" max="1" width="12.6640625" customWidth="1"/>
  </cols>
  <sheetData>
    <row r="1" spans="1:26">
      <c r="A1" s="213" t="s">
        <v>68</v>
      </c>
      <c r="B1" s="213"/>
      <c r="C1" s="213"/>
      <c r="D1" s="213"/>
      <c r="E1" s="213"/>
      <c r="F1" s="222" t="s">
        <v>94</v>
      </c>
      <c r="G1" s="222"/>
      <c r="H1" s="222"/>
      <c r="I1" s="222"/>
      <c r="J1" s="222"/>
    </row>
    <row r="2" spans="1:26">
      <c r="A2" s="213"/>
      <c r="B2" s="213"/>
      <c r="C2" s="213"/>
      <c r="D2" s="213"/>
      <c r="E2" s="213"/>
      <c r="F2" s="222"/>
      <c r="G2" s="222"/>
      <c r="H2" s="222"/>
      <c r="I2" s="222"/>
      <c r="J2" s="222"/>
    </row>
    <row r="3" spans="1:26">
      <c r="A3" s="217" t="s">
        <v>53</v>
      </c>
      <c r="B3" s="217"/>
      <c r="C3" s="217"/>
      <c r="D3" s="217"/>
      <c r="E3" s="217"/>
      <c r="O3" s="221" t="s">
        <v>54</v>
      </c>
      <c r="P3" s="221"/>
      <c r="Q3" s="221"/>
      <c r="R3" s="221"/>
      <c r="S3" s="221"/>
    </row>
    <row r="4" spans="1:26">
      <c r="A4" s="1" t="s">
        <v>74</v>
      </c>
      <c r="B4" s="1"/>
      <c r="C4" s="1" t="s">
        <v>71</v>
      </c>
      <c r="D4" s="1"/>
      <c r="E4" s="1"/>
      <c r="F4" s="42"/>
      <c r="G4" s="42"/>
      <c r="H4" s="42"/>
      <c r="I4" s="42"/>
      <c r="J4" s="42"/>
      <c r="K4" s="42"/>
      <c r="L4" s="42"/>
      <c r="M4" s="42"/>
      <c r="O4" s="31" t="s">
        <v>70</v>
      </c>
      <c r="P4" s="31"/>
      <c r="Q4" s="32" t="s">
        <v>71</v>
      </c>
      <c r="R4" s="31"/>
      <c r="S4" s="31"/>
      <c r="T4" s="13"/>
      <c r="U4" s="13"/>
      <c r="V4" s="13"/>
      <c r="W4" s="13"/>
      <c r="X4" s="13"/>
    </row>
    <row r="5" spans="1:26">
      <c r="F5" s="42"/>
      <c r="G5" s="42"/>
      <c r="H5" s="42"/>
      <c r="I5" s="42"/>
      <c r="J5" s="42"/>
      <c r="K5" s="42"/>
      <c r="L5" s="42"/>
      <c r="M5" s="42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6">
      <c r="A6" s="2" t="s">
        <v>2</v>
      </c>
      <c r="B6" s="2"/>
      <c r="C6" s="2"/>
      <c r="D6" s="2"/>
      <c r="E6" s="2"/>
      <c r="O6" s="2" t="s">
        <v>2</v>
      </c>
      <c r="P6" s="2"/>
      <c r="Q6" s="2"/>
      <c r="R6" s="2"/>
      <c r="S6" s="2"/>
    </row>
    <row r="7" spans="1:26">
      <c r="A7" s="3" t="s">
        <v>3</v>
      </c>
      <c r="B7" s="3"/>
      <c r="C7" s="3"/>
      <c r="D7" s="3"/>
      <c r="O7" s="3" t="s">
        <v>3</v>
      </c>
      <c r="P7" s="3"/>
      <c r="Q7" s="3"/>
      <c r="R7" s="3"/>
    </row>
    <row r="8" spans="1:26">
      <c r="A8" s="4"/>
      <c r="B8" s="4"/>
      <c r="C8" s="177" t="s">
        <v>4</v>
      </c>
      <c r="D8" s="177"/>
      <c r="E8" s="4" t="s">
        <v>5</v>
      </c>
      <c r="F8" s="4"/>
      <c r="G8" s="4"/>
      <c r="H8" s="4"/>
      <c r="I8" s="4"/>
      <c r="J8" s="5" t="s">
        <v>6</v>
      </c>
      <c r="K8" s="5" t="s">
        <v>7</v>
      </c>
      <c r="L8" s="5" t="s">
        <v>5</v>
      </c>
      <c r="O8" s="4"/>
      <c r="P8" s="4"/>
      <c r="Q8" s="177" t="s">
        <v>4</v>
      </c>
      <c r="R8" s="177"/>
      <c r="S8" s="4" t="s">
        <v>5</v>
      </c>
      <c r="T8" s="4"/>
      <c r="U8" s="4"/>
      <c r="V8" s="4"/>
      <c r="W8" s="5" t="s">
        <v>6</v>
      </c>
      <c r="X8" s="5" t="s">
        <v>7</v>
      </c>
      <c r="Y8" s="5" t="s">
        <v>5</v>
      </c>
    </row>
    <row r="9" spans="1:26">
      <c r="A9" s="178" t="s">
        <v>8</v>
      </c>
      <c r="B9" s="6" t="s">
        <v>9</v>
      </c>
      <c r="C9" s="6"/>
      <c r="D9" s="7">
        <v>6</v>
      </c>
      <c r="E9">
        <v>0</v>
      </c>
      <c r="F9" s="8">
        <f t="shared" ref="F9:F30" si="0">E9/D9</f>
        <v>0</v>
      </c>
      <c r="G9" s="192">
        <f>SUM(E9:E11)/SUM(D9:D11)</f>
        <v>0.16666666666666666</v>
      </c>
      <c r="H9" s="192">
        <f>SUM(E9:E11)/SUM(D9:D11)</f>
        <v>0.16666666666666666</v>
      </c>
      <c r="I9" s="219">
        <f>SUM(E9:E11)</f>
        <v>2</v>
      </c>
      <c r="J9" s="6" t="s">
        <v>10</v>
      </c>
      <c r="K9">
        <v>10</v>
      </c>
      <c r="L9" s="13">
        <v>9</v>
      </c>
      <c r="M9" s="8">
        <f>L9/K9</f>
        <v>0.9</v>
      </c>
      <c r="O9" s="178" t="s">
        <v>8</v>
      </c>
      <c r="P9" s="6" t="s">
        <v>9</v>
      </c>
      <c r="Q9" s="6"/>
      <c r="R9" s="7">
        <v>6</v>
      </c>
      <c r="S9">
        <v>0</v>
      </c>
      <c r="T9" s="8">
        <f t="shared" ref="T9:T30" si="1">S9/R9</f>
        <v>0</v>
      </c>
      <c r="U9" s="192">
        <f>AVERAGE(S9:S11/R9:R11)</f>
        <v>0</v>
      </c>
      <c r="V9" s="192">
        <f>S9:S11/R9:R11</f>
        <v>0</v>
      </c>
      <c r="W9" s="6" t="s">
        <v>10</v>
      </c>
      <c r="X9">
        <v>10</v>
      </c>
      <c r="Y9">
        <v>9</v>
      </c>
      <c r="Z9" s="8">
        <f>Y9/X9</f>
        <v>0.9</v>
      </c>
    </row>
    <row r="10" spans="1:26">
      <c r="A10" s="179"/>
      <c r="B10" s="6" t="s">
        <v>11</v>
      </c>
      <c r="C10" s="6"/>
      <c r="D10" s="7">
        <v>2</v>
      </c>
      <c r="E10">
        <v>2</v>
      </c>
      <c r="F10" s="8">
        <f t="shared" si="0"/>
        <v>1</v>
      </c>
      <c r="G10" s="192"/>
      <c r="H10" s="192"/>
      <c r="I10" s="219"/>
      <c r="J10" s="6" t="s">
        <v>12</v>
      </c>
      <c r="K10">
        <v>20</v>
      </c>
      <c r="L10" s="13">
        <v>20</v>
      </c>
      <c r="M10" s="8">
        <f>L10/K10</f>
        <v>1</v>
      </c>
      <c r="O10" s="179"/>
      <c r="P10" s="6" t="s">
        <v>11</v>
      </c>
      <c r="Q10" s="6"/>
      <c r="R10" s="7">
        <v>2</v>
      </c>
      <c r="S10">
        <v>0</v>
      </c>
      <c r="T10" s="8">
        <f t="shared" si="1"/>
        <v>0</v>
      </c>
      <c r="U10" s="192"/>
      <c r="V10" s="192"/>
      <c r="W10" s="6" t="s">
        <v>12</v>
      </c>
      <c r="X10">
        <v>20</v>
      </c>
      <c r="Y10">
        <v>20</v>
      </c>
      <c r="Z10" s="8">
        <f>Y10/X10</f>
        <v>1</v>
      </c>
    </row>
    <row r="11" spans="1:26">
      <c r="A11" s="180"/>
      <c r="B11" s="6" t="s">
        <v>13</v>
      </c>
      <c r="C11" s="6"/>
      <c r="D11" s="7">
        <v>4</v>
      </c>
      <c r="E11">
        <v>0</v>
      </c>
      <c r="F11" s="8">
        <f t="shared" si="0"/>
        <v>0</v>
      </c>
      <c r="G11" s="192"/>
      <c r="H11" s="192"/>
      <c r="I11" s="219"/>
      <c r="J11" s="6" t="s">
        <v>14</v>
      </c>
      <c r="K11">
        <v>10</v>
      </c>
      <c r="L11" s="13">
        <v>8</v>
      </c>
      <c r="M11" s="8">
        <f>L11/K11</f>
        <v>0.8</v>
      </c>
      <c r="O11" s="180"/>
      <c r="P11" s="6" t="s">
        <v>13</v>
      </c>
      <c r="Q11" s="6"/>
      <c r="R11" s="7">
        <v>4</v>
      </c>
      <c r="S11">
        <v>0</v>
      </c>
      <c r="T11" s="8">
        <f t="shared" si="1"/>
        <v>0</v>
      </c>
      <c r="U11" s="192"/>
      <c r="V11" s="192"/>
      <c r="W11" s="6" t="s">
        <v>14</v>
      </c>
      <c r="X11">
        <v>10</v>
      </c>
      <c r="Y11">
        <v>10</v>
      </c>
      <c r="Z11" s="8">
        <f>Y11/X11</f>
        <v>1</v>
      </c>
    </row>
    <row r="12" spans="1:26">
      <c r="A12" s="178" t="s">
        <v>15</v>
      </c>
      <c r="B12" s="6" t="s">
        <v>16</v>
      </c>
      <c r="C12" s="6"/>
      <c r="D12" s="7">
        <v>30</v>
      </c>
      <c r="E12">
        <v>0</v>
      </c>
      <c r="F12" s="8">
        <f t="shared" si="0"/>
        <v>0</v>
      </c>
      <c r="G12" s="204">
        <f>SUM(E12:E15)/SUM(D12:D15)</f>
        <v>2.2222222222222223E-2</v>
      </c>
      <c r="H12" s="18"/>
      <c r="I12" s="134"/>
      <c r="J12" s="6" t="s">
        <v>17</v>
      </c>
      <c r="K12">
        <v>10</v>
      </c>
      <c r="L12" s="13">
        <v>10</v>
      </c>
      <c r="M12" s="8">
        <f>L12/K12</f>
        <v>1</v>
      </c>
      <c r="O12" s="178" t="s">
        <v>15</v>
      </c>
      <c r="P12" s="6" t="s">
        <v>16</v>
      </c>
      <c r="Q12" s="6"/>
      <c r="R12" s="7">
        <v>30</v>
      </c>
      <c r="S12">
        <v>0</v>
      </c>
      <c r="T12" s="8">
        <f t="shared" si="1"/>
        <v>0</v>
      </c>
      <c r="U12" s="204">
        <f>AVERAGE(T12:T15)</f>
        <v>0</v>
      </c>
      <c r="V12" s="18"/>
      <c r="W12" s="6" t="s">
        <v>17</v>
      </c>
      <c r="X12">
        <v>10</v>
      </c>
      <c r="Y12">
        <v>4</v>
      </c>
      <c r="Z12" s="8">
        <f>Y12/X12</f>
        <v>0.4</v>
      </c>
    </row>
    <row r="13" spans="1:26">
      <c r="A13" s="179"/>
      <c r="B13" s="6" t="s">
        <v>18</v>
      </c>
      <c r="C13" s="6"/>
      <c r="D13" s="7">
        <v>4</v>
      </c>
      <c r="E13">
        <v>1</v>
      </c>
      <c r="F13" s="8">
        <f t="shared" si="0"/>
        <v>0.25</v>
      </c>
      <c r="G13" s="204"/>
      <c r="H13" s="192">
        <f>SUM(E13:E14)/SUM(D13:D14)</f>
        <v>3.5714285714285712E-2</v>
      </c>
      <c r="I13" s="219">
        <f>SUM(E13:E14)</f>
        <v>2</v>
      </c>
      <c r="J13" s="9" t="s">
        <v>19</v>
      </c>
      <c r="K13" s="10">
        <f>SUM(K9:K12)</f>
        <v>50</v>
      </c>
      <c r="L13" s="10">
        <f>SUM(L9:L12)</f>
        <v>47</v>
      </c>
      <c r="M13" s="11">
        <f>L13/K13</f>
        <v>0.94</v>
      </c>
      <c r="O13" s="179"/>
      <c r="P13" s="6" t="s">
        <v>18</v>
      </c>
      <c r="Q13" s="6"/>
      <c r="R13" s="7">
        <v>7</v>
      </c>
      <c r="S13">
        <v>0</v>
      </c>
      <c r="T13" s="8">
        <f t="shared" si="1"/>
        <v>0</v>
      </c>
      <c r="U13" s="204"/>
      <c r="V13" s="192">
        <f>AVERAGE(T13:T14)</f>
        <v>0</v>
      </c>
      <c r="W13" s="9" t="s">
        <v>19</v>
      </c>
      <c r="X13">
        <f>SUM(X9:X12)</f>
        <v>50</v>
      </c>
      <c r="Y13">
        <f>SUM(Y9:Y12)</f>
        <v>43</v>
      </c>
      <c r="Z13" s="11">
        <f>Y13/X13</f>
        <v>0.86</v>
      </c>
    </row>
    <row r="14" spans="1:26">
      <c r="A14" s="179"/>
      <c r="B14" s="6" t="s">
        <v>20</v>
      </c>
      <c r="C14" s="6"/>
      <c r="D14" s="7">
        <v>52</v>
      </c>
      <c r="E14">
        <v>1</v>
      </c>
      <c r="F14" s="8">
        <f t="shared" si="0"/>
        <v>1.9230769230769232E-2</v>
      </c>
      <c r="G14" s="204"/>
      <c r="H14" s="192"/>
      <c r="I14" s="219"/>
      <c r="O14" s="179"/>
      <c r="P14" s="6" t="s">
        <v>20</v>
      </c>
      <c r="Q14" s="6"/>
      <c r="R14" s="7">
        <v>46</v>
      </c>
      <c r="S14">
        <v>0</v>
      </c>
      <c r="T14" s="8">
        <f t="shared" si="1"/>
        <v>0</v>
      </c>
      <c r="U14" s="204"/>
      <c r="V14" s="192"/>
    </row>
    <row r="15" spans="1:26">
      <c r="A15" s="180"/>
      <c r="B15" s="6" t="s">
        <v>21</v>
      </c>
      <c r="C15" s="6"/>
      <c r="D15" s="7">
        <v>4</v>
      </c>
      <c r="E15">
        <v>0</v>
      </c>
      <c r="F15" s="8">
        <f t="shared" si="0"/>
        <v>0</v>
      </c>
      <c r="G15" s="204"/>
      <c r="H15" s="18"/>
      <c r="I15" s="134"/>
      <c r="O15" s="179"/>
      <c r="P15" s="6" t="s">
        <v>21</v>
      </c>
      <c r="Q15" s="6"/>
      <c r="R15" s="7">
        <v>4</v>
      </c>
      <c r="S15">
        <v>0</v>
      </c>
      <c r="T15" s="8">
        <f t="shared" si="1"/>
        <v>0</v>
      </c>
      <c r="U15" s="204"/>
      <c r="V15" s="18"/>
    </row>
    <row r="16" spans="1:26">
      <c r="A16" s="178" t="s">
        <v>22</v>
      </c>
      <c r="B16" s="6" t="s">
        <v>23</v>
      </c>
      <c r="C16" s="6"/>
      <c r="D16" s="7">
        <v>15</v>
      </c>
      <c r="E16">
        <v>7</v>
      </c>
      <c r="F16" s="8">
        <f t="shared" si="0"/>
        <v>0.46666666666666667</v>
      </c>
      <c r="G16" s="192">
        <f>SUM(E16:E17)/SUM(D16:D17)</f>
        <v>0.5</v>
      </c>
      <c r="H16" s="192">
        <f>AVERAGE(F16:F17)</f>
        <v>0.5</v>
      </c>
      <c r="I16" s="219">
        <f>SUM(E16:E17)</f>
        <v>15</v>
      </c>
      <c r="O16" s="178" t="s">
        <v>22</v>
      </c>
      <c r="P16" s="6" t="s">
        <v>23</v>
      </c>
      <c r="Q16" s="6"/>
      <c r="R16" s="7">
        <v>15</v>
      </c>
      <c r="S16">
        <v>0</v>
      </c>
      <c r="T16" s="8">
        <f t="shared" si="1"/>
        <v>0</v>
      </c>
      <c r="U16" s="192">
        <f>AVERAGE(T16:T17)</f>
        <v>0</v>
      </c>
      <c r="V16" s="192">
        <f>AVERAGE(T16:T17)</f>
        <v>0</v>
      </c>
    </row>
    <row r="17" spans="1:22">
      <c r="A17" s="180"/>
      <c r="B17" s="6" t="s">
        <v>24</v>
      </c>
      <c r="C17" s="6"/>
      <c r="D17" s="7">
        <v>15</v>
      </c>
      <c r="E17">
        <v>8</v>
      </c>
      <c r="F17" s="8">
        <f t="shared" si="0"/>
        <v>0.53333333333333333</v>
      </c>
      <c r="G17" s="192"/>
      <c r="H17" s="192"/>
      <c r="I17" s="219"/>
      <c r="O17" s="180"/>
      <c r="P17" s="6" t="s">
        <v>24</v>
      </c>
      <c r="Q17" s="6"/>
      <c r="R17" s="7">
        <v>15</v>
      </c>
      <c r="S17">
        <v>0</v>
      </c>
      <c r="T17" s="8">
        <f t="shared" si="1"/>
        <v>0</v>
      </c>
      <c r="U17" s="192"/>
      <c r="V17" s="192"/>
    </row>
    <row r="18" spans="1:22">
      <c r="A18" s="178" t="s">
        <v>25</v>
      </c>
      <c r="B18" s="6" t="s">
        <v>26</v>
      </c>
      <c r="C18" s="6"/>
      <c r="D18" s="7">
        <v>2</v>
      </c>
      <c r="E18">
        <v>0</v>
      </c>
      <c r="F18" s="8">
        <f t="shared" si="0"/>
        <v>0</v>
      </c>
      <c r="G18" s="192">
        <f>SUM(E18:E20)/SUM(D18:D20)</f>
        <v>0.16666666666666666</v>
      </c>
      <c r="H18" s="192">
        <f>SUM(E18:E20)/SUM(D18:D20)</f>
        <v>0.16666666666666666</v>
      </c>
      <c r="I18" s="219">
        <f>SUM(E18:E20)</f>
        <v>1</v>
      </c>
      <c r="O18" s="179" t="s">
        <v>25</v>
      </c>
      <c r="P18" s="6" t="s">
        <v>26</v>
      </c>
      <c r="Q18" s="6"/>
      <c r="R18" s="7">
        <v>2</v>
      </c>
      <c r="S18">
        <v>0</v>
      </c>
      <c r="T18" s="8">
        <f t="shared" si="1"/>
        <v>0</v>
      </c>
      <c r="U18" s="192">
        <f>S9:S30/R9:R30</f>
        <v>0</v>
      </c>
      <c r="V18" s="192">
        <f>(S18:S20/R18:R20)</f>
        <v>0</v>
      </c>
    </row>
    <row r="19" spans="1:22">
      <c r="A19" s="179"/>
      <c r="B19" s="6" t="s">
        <v>27</v>
      </c>
      <c r="C19" s="6"/>
      <c r="D19" s="7">
        <v>2</v>
      </c>
      <c r="E19">
        <v>1</v>
      </c>
      <c r="F19" s="8">
        <f t="shared" si="0"/>
        <v>0.5</v>
      </c>
      <c r="G19" s="192"/>
      <c r="H19" s="192"/>
      <c r="I19" s="219"/>
      <c r="O19" s="179"/>
      <c r="P19" s="6" t="s">
        <v>27</v>
      </c>
      <c r="Q19" s="6"/>
      <c r="R19" s="7">
        <v>2</v>
      </c>
      <c r="S19">
        <v>0</v>
      </c>
      <c r="T19" s="8">
        <f t="shared" si="1"/>
        <v>0</v>
      </c>
      <c r="U19" s="192"/>
      <c r="V19" s="192"/>
    </row>
    <row r="20" spans="1:22">
      <c r="A20" s="180"/>
      <c r="B20" s="6" t="s">
        <v>28</v>
      </c>
      <c r="C20" s="6"/>
      <c r="D20" s="7">
        <v>2</v>
      </c>
      <c r="E20">
        <v>0</v>
      </c>
      <c r="F20" s="8">
        <f t="shared" si="0"/>
        <v>0</v>
      </c>
      <c r="G20" s="192"/>
      <c r="H20" s="192"/>
      <c r="I20" s="219"/>
      <c r="O20" s="180"/>
      <c r="P20" s="6" t="s">
        <v>28</v>
      </c>
      <c r="Q20" s="6"/>
      <c r="R20" s="7">
        <v>2</v>
      </c>
      <c r="S20">
        <v>0</v>
      </c>
      <c r="T20" s="8">
        <f t="shared" si="1"/>
        <v>0</v>
      </c>
      <c r="U20" s="192"/>
      <c r="V20" s="192"/>
    </row>
    <row r="21" spans="1:22">
      <c r="A21" s="178" t="s">
        <v>29</v>
      </c>
      <c r="B21" s="6" t="s">
        <v>30</v>
      </c>
      <c r="C21" s="6"/>
      <c r="D21" s="7">
        <v>2</v>
      </c>
      <c r="E21">
        <v>2</v>
      </c>
      <c r="F21" s="8">
        <f t="shared" si="0"/>
        <v>1</v>
      </c>
      <c r="G21" s="192">
        <f>SUM(E21:E26)/SUM(D21:D26)</f>
        <v>1</v>
      </c>
      <c r="H21" s="192">
        <f>SUM(E21:E26)/SUM(D21:D26)</f>
        <v>1</v>
      </c>
      <c r="I21" s="219">
        <f>SUM(E21:E26)</f>
        <v>12</v>
      </c>
      <c r="O21" s="178" t="s">
        <v>29</v>
      </c>
      <c r="P21" s="6" t="s">
        <v>30</v>
      </c>
      <c r="Q21" s="6"/>
      <c r="R21" s="7">
        <v>2</v>
      </c>
      <c r="S21">
        <v>0</v>
      </c>
      <c r="T21" s="8">
        <f t="shared" si="1"/>
        <v>0</v>
      </c>
      <c r="U21" s="192">
        <f>S9:S30/R9:R30</f>
        <v>0</v>
      </c>
      <c r="V21" s="192">
        <f>(S21:S26/R21:R26)</f>
        <v>0</v>
      </c>
    </row>
    <row r="22" spans="1:22">
      <c r="A22" s="179"/>
      <c r="B22" s="6" t="s">
        <v>31</v>
      </c>
      <c r="C22" s="6"/>
      <c r="D22" s="7">
        <v>2</v>
      </c>
      <c r="E22">
        <v>2</v>
      </c>
      <c r="F22" s="8">
        <f t="shared" si="0"/>
        <v>1</v>
      </c>
      <c r="G22" s="192"/>
      <c r="H22" s="192"/>
      <c r="I22" s="219"/>
      <c r="O22" s="179"/>
      <c r="P22" s="6" t="s">
        <v>31</v>
      </c>
      <c r="Q22" s="6"/>
      <c r="R22" s="7">
        <v>2</v>
      </c>
      <c r="S22">
        <v>0</v>
      </c>
      <c r="T22" s="8">
        <f t="shared" si="1"/>
        <v>0</v>
      </c>
      <c r="U22" s="192"/>
      <c r="V22" s="192"/>
    </row>
    <row r="23" spans="1:22">
      <c r="A23" s="179"/>
      <c r="B23" s="6" t="s">
        <v>32</v>
      </c>
      <c r="C23" s="6"/>
      <c r="D23" s="7">
        <v>2</v>
      </c>
      <c r="E23">
        <v>2</v>
      </c>
      <c r="F23" s="8">
        <f t="shared" si="0"/>
        <v>1</v>
      </c>
      <c r="G23" s="192"/>
      <c r="H23" s="192"/>
      <c r="I23" s="219"/>
      <c r="O23" s="179"/>
      <c r="P23" s="6" t="s">
        <v>32</v>
      </c>
      <c r="Q23" s="6"/>
      <c r="R23" s="7">
        <v>2</v>
      </c>
      <c r="S23">
        <v>0</v>
      </c>
      <c r="T23" s="8">
        <f t="shared" si="1"/>
        <v>0</v>
      </c>
      <c r="U23" s="192"/>
      <c r="V23" s="192"/>
    </row>
    <row r="24" spans="1:22">
      <c r="A24" s="179"/>
      <c r="B24" s="6" t="s">
        <v>33</v>
      </c>
      <c r="C24" s="6"/>
      <c r="D24" s="7">
        <v>2</v>
      </c>
      <c r="E24">
        <v>2</v>
      </c>
      <c r="F24" s="8">
        <f t="shared" si="0"/>
        <v>1</v>
      </c>
      <c r="G24" s="192"/>
      <c r="H24" s="192"/>
      <c r="I24" s="219"/>
      <c r="O24" s="179"/>
      <c r="P24" s="6" t="s">
        <v>33</v>
      </c>
      <c r="Q24" s="6"/>
      <c r="R24" s="7">
        <v>2</v>
      </c>
      <c r="S24">
        <v>0</v>
      </c>
      <c r="T24" s="8">
        <f t="shared" si="1"/>
        <v>0</v>
      </c>
      <c r="U24" s="192"/>
      <c r="V24" s="192"/>
    </row>
    <row r="25" spans="1:22">
      <c r="A25" s="179"/>
      <c r="B25" s="6" t="s">
        <v>34</v>
      </c>
      <c r="C25" s="6"/>
      <c r="D25" s="7">
        <v>2</v>
      </c>
      <c r="E25">
        <v>2</v>
      </c>
      <c r="F25" s="8">
        <f t="shared" si="0"/>
        <v>1</v>
      </c>
      <c r="G25" s="192"/>
      <c r="H25" s="192"/>
      <c r="I25" s="219"/>
      <c r="O25" s="179"/>
      <c r="P25" s="6" t="s">
        <v>34</v>
      </c>
      <c r="Q25" s="6"/>
      <c r="R25" s="7">
        <v>2</v>
      </c>
      <c r="S25">
        <v>0</v>
      </c>
      <c r="T25" s="8">
        <f t="shared" si="1"/>
        <v>0</v>
      </c>
      <c r="U25" s="192"/>
      <c r="V25" s="192"/>
    </row>
    <row r="26" spans="1:22">
      <c r="A26" s="180"/>
      <c r="B26" s="6" t="s">
        <v>35</v>
      </c>
      <c r="C26" s="6"/>
      <c r="D26" s="7">
        <v>2</v>
      </c>
      <c r="E26">
        <v>2</v>
      </c>
      <c r="F26" s="8">
        <f t="shared" si="0"/>
        <v>1</v>
      </c>
      <c r="G26" s="192"/>
      <c r="H26" s="192"/>
      <c r="I26" s="219"/>
      <c r="O26" s="180"/>
      <c r="P26" s="6" t="s">
        <v>35</v>
      </c>
      <c r="Q26" s="6"/>
      <c r="R26" s="7">
        <v>2</v>
      </c>
      <c r="S26">
        <v>0</v>
      </c>
      <c r="T26" s="8">
        <f t="shared" si="1"/>
        <v>0</v>
      </c>
      <c r="U26" s="192"/>
      <c r="V26" s="192"/>
    </row>
    <row r="27" spans="1:22">
      <c r="A27" s="184" t="s">
        <v>36</v>
      </c>
      <c r="B27" s="6" t="s">
        <v>37</v>
      </c>
      <c r="C27" s="6"/>
      <c r="D27" s="7">
        <v>6</v>
      </c>
      <c r="E27">
        <v>0</v>
      </c>
      <c r="F27" s="8">
        <f t="shared" si="0"/>
        <v>0</v>
      </c>
      <c r="G27" s="192">
        <f>SUM(E27:E28)/SUM(D27:D28)</f>
        <v>0</v>
      </c>
      <c r="H27" s="26">
        <f>E27/D27</f>
        <v>0</v>
      </c>
      <c r="I27" s="135">
        <f>SUM(E27)</f>
        <v>0</v>
      </c>
      <c r="O27" s="184" t="s">
        <v>36</v>
      </c>
      <c r="P27" s="6" t="s">
        <v>37</v>
      </c>
      <c r="Q27" s="6"/>
      <c r="R27" s="7">
        <v>8</v>
      </c>
      <c r="S27">
        <v>0</v>
      </c>
      <c r="T27" s="8">
        <f t="shared" si="1"/>
        <v>0</v>
      </c>
      <c r="U27" s="192">
        <f>S27:S28/R27:R28</f>
        <v>0</v>
      </c>
      <c r="V27" s="8"/>
    </row>
    <row r="28" spans="1:22">
      <c r="A28" s="185"/>
      <c r="B28" s="6" t="s">
        <v>38</v>
      </c>
      <c r="C28" s="6"/>
      <c r="D28" s="7">
        <v>37</v>
      </c>
      <c r="E28">
        <v>0</v>
      </c>
      <c r="F28" s="8">
        <f t="shared" si="0"/>
        <v>0</v>
      </c>
      <c r="G28" s="192"/>
      <c r="H28" s="18"/>
      <c r="I28" s="134"/>
      <c r="O28" s="185"/>
      <c r="P28" s="6" t="s">
        <v>38</v>
      </c>
      <c r="Q28" s="6"/>
      <c r="R28" s="7">
        <v>37</v>
      </c>
      <c r="S28">
        <v>0</v>
      </c>
      <c r="T28" s="8">
        <f t="shared" si="1"/>
        <v>0</v>
      </c>
      <c r="U28" s="192"/>
      <c r="V28" s="18"/>
    </row>
    <row r="29" spans="1:22">
      <c r="A29" s="218" t="s">
        <v>39</v>
      </c>
      <c r="B29" s="6" t="s">
        <v>40</v>
      </c>
      <c r="C29" s="6"/>
      <c r="D29" s="7">
        <v>2</v>
      </c>
      <c r="E29">
        <v>2</v>
      </c>
      <c r="F29" s="17">
        <f t="shared" si="0"/>
        <v>1</v>
      </c>
      <c r="G29" s="121">
        <f>E29/D29</f>
        <v>1</v>
      </c>
      <c r="H29" s="8">
        <f>E29/D29</f>
        <v>1</v>
      </c>
      <c r="I29" s="135">
        <f>SUM(E29)</f>
        <v>2</v>
      </c>
      <c r="O29" s="189" t="s">
        <v>39</v>
      </c>
      <c r="P29" s="6" t="s">
        <v>40</v>
      </c>
      <c r="Q29" s="6"/>
      <c r="R29" s="7">
        <v>2</v>
      </c>
      <c r="S29">
        <v>0</v>
      </c>
      <c r="T29" s="8">
        <f t="shared" si="1"/>
        <v>0</v>
      </c>
      <c r="U29" s="17">
        <f>S29/R29</f>
        <v>0</v>
      </c>
      <c r="V29" s="8">
        <f>S29/R29</f>
        <v>0</v>
      </c>
    </row>
    <row r="30" spans="1:22">
      <c r="A30" s="189"/>
      <c r="B30" s="6" t="s">
        <v>41</v>
      </c>
      <c r="C30" s="6"/>
      <c r="D30" s="7">
        <v>25</v>
      </c>
      <c r="E30">
        <v>0</v>
      </c>
      <c r="F30" s="17">
        <f t="shared" si="0"/>
        <v>0</v>
      </c>
      <c r="G30" s="121">
        <f>E30/D30</f>
        <v>0</v>
      </c>
      <c r="H30" s="18"/>
      <c r="I30" s="134"/>
      <c r="O30" s="189"/>
      <c r="P30" s="6" t="s">
        <v>41</v>
      </c>
      <c r="Q30" s="6"/>
      <c r="R30" s="7">
        <v>25</v>
      </c>
      <c r="S30">
        <v>0</v>
      </c>
      <c r="T30" s="8">
        <f t="shared" si="1"/>
        <v>0</v>
      </c>
      <c r="U30" s="17">
        <f>S30/R30</f>
        <v>0</v>
      </c>
      <c r="V30" s="18"/>
    </row>
    <row r="31" spans="1:22">
      <c r="B31" s="186" t="s">
        <v>42</v>
      </c>
      <c r="C31" s="186"/>
      <c r="D31">
        <f>SUM(D9:D30)</f>
        <v>220</v>
      </c>
      <c r="E31">
        <f>SUM(E9:E30)</f>
        <v>34</v>
      </c>
      <c r="F31" s="8"/>
      <c r="G31" s="192" t="s">
        <v>110</v>
      </c>
      <c r="H31" s="192"/>
      <c r="I31" s="135">
        <f>SUM(I29,I16:I27,I13,I9)</f>
        <v>34</v>
      </c>
      <c r="P31" s="186" t="s">
        <v>42</v>
      </c>
      <c r="Q31" s="187"/>
      <c r="R31">
        <f>SUM(R9:R30)</f>
        <v>219</v>
      </c>
      <c r="S31">
        <f>SUM(S9:S30)</f>
        <v>0</v>
      </c>
      <c r="U31" s="8"/>
      <c r="V31" s="8"/>
    </row>
    <row r="32" spans="1:22">
      <c r="C32" s="190" t="s">
        <v>43</v>
      </c>
      <c r="D32" s="190"/>
      <c r="E32" s="223">
        <f>E31/D31</f>
        <v>0.15454545454545454</v>
      </c>
      <c r="F32" s="223"/>
      <c r="G32" s="192" t="s">
        <v>111</v>
      </c>
      <c r="H32" s="192"/>
      <c r="I32" s="139">
        <f>I31/D33</f>
        <v>0.27419354838709675</v>
      </c>
      <c r="O32" s="14"/>
      <c r="P32" s="14"/>
      <c r="Q32" s="190" t="s">
        <v>43</v>
      </c>
      <c r="R32" s="190"/>
      <c r="S32" s="12">
        <f>S31/R31</f>
        <v>0</v>
      </c>
      <c r="U32" s="8">
        <f>AVERAGE(U9:U30)</f>
        <v>0</v>
      </c>
      <c r="V32" s="8">
        <f>AVERAGE(V9:V30)</f>
        <v>0</v>
      </c>
    </row>
    <row r="33" spans="1:26">
      <c r="B33" s="188" t="s">
        <v>109</v>
      </c>
      <c r="C33" s="188"/>
      <c r="D33">
        <f>SUM(D29,D16:D27,D13:D14,D9:D11)</f>
        <v>124</v>
      </c>
    </row>
    <row r="34" spans="1:26">
      <c r="A34" s="1" t="s">
        <v>66</v>
      </c>
      <c r="B34" s="1"/>
      <c r="C34" s="1" t="s">
        <v>71</v>
      </c>
      <c r="D34" s="1"/>
      <c r="E34" s="1"/>
      <c r="F34" s="13"/>
      <c r="G34" s="13"/>
      <c r="H34" s="13"/>
      <c r="I34" s="13"/>
      <c r="J34" s="13"/>
      <c r="K34" s="13"/>
      <c r="O34" s="31" t="s">
        <v>72</v>
      </c>
      <c r="P34" s="31"/>
      <c r="Q34" s="32" t="s">
        <v>71</v>
      </c>
      <c r="R34" s="31"/>
      <c r="S34" s="31"/>
      <c r="T34" s="13"/>
      <c r="U34" s="13"/>
      <c r="V34" s="13"/>
      <c r="W34" s="13"/>
      <c r="X34" s="13"/>
    </row>
    <row r="35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6">
      <c r="A36" s="2" t="s">
        <v>2</v>
      </c>
      <c r="B36" s="2"/>
      <c r="C36" s="2"/>
      <c r="D36" s="2"/>
      <c r="E36" s="2"/>
      <c r="O36" s="2" t="s">
        <v>2</v>
      </c>
      <c r="P36" s="2"/>
      <c r="Q36" s="2"/>
      <c r="R36" s="2"/>
      <c r="S36" s="2"/>
    </row>
    <row r="37" spans="1:26">
      <c r="A37" s="3" t="s">
        <v>3</v>
      </c>
      <c r="B37" s="3"/>
      <c r="C37" s="3"/>
      <c r="D37" s="3"/>
      <c r="O37" s="3" t="s">
        <v>3</v>
      </c>
      <c r="P37" s="3"/>
      <c r="Q37" s="3"/>
      <c r="R37" s="3"/>
    </row>
    <row r="38" spans="1:26">
      <c r="A38" s="4"/>
      <c r="B38" s="4"/>
      <c r="C38" s="177" t="s">
        <v>4</v>
      </c>
      <c r="D38" s="177"/>
      <c r="E38" s="4" t="s">
        <v>5</v>
      </c>
      <c r="F38" s="4"/>
      <c r="G38" s="4"/>
      <c r="H38" s="4"/>
      <c r="I38" s="4"/>
      <c r="J38" s="5" t="s">
        <v>6</v>
      </c>
      <c r="K38" s="5" t="s">
        <v>7</v>
      </c>
      <c r="L38" s="5" t="s">
        <v>5</v>
      </c>
      <c r="O38" s="4"/>
      <c r="P38" s="4"/>
      <c r="Q38" s="177" t="s">
        <v>4</v>
      </c>
      <c r="R38" s="177"/>
      <c r="S38" s="4" t="s">
        <v>5</v>
      </c>
      <c r="T38" s="4"/>
      <c r="U38" s="4"/>
      <c r="V38" s="4"/>
      <c r="W38" s="5" t="s">
        <v>6</v>
      </c>
      <c r="X38" s="5" t="s">
        <v>7</v>
      </c>
      <c r="Y38" s="5" t="s">
        <v>5</v>
      </c>
    </row>
    <row r="39" spans="1:26">
      <c r="A39" s="178" t="s">
        <v>8</v>
      </c>
      <c r="B39" s="6" t="s">
        <v>9</v>
      </c>
      <c r="C39" s="6"/>
      <c r="D39" s="7">
        <v>6</v>
      </c>
      <c r="E39">
        <v>3.5</v>
      </c>
      <c r="F39" s="8">
        <f t="shared" ref="F39:F60" si="2">E39/D39</f>
        <v>0.58333333333333337</v>
      </c>
      <c r="G39" s="192">
        <f>SUM(E39:E41)/SUM(D39:D41)</f>
        <v>0.45833333333333331</v>
      </c>
      <c r="H39" s="192">
        <f>SUM(E39:E41)/SUM(D39:D41)</f>
        <v>0.45833333333333331</v>
      </c>
      <c r="I39" s="219">
        <f>SUM(E39:E41)</f>
        <v>5.5</v>
      </c>
      <c r="J39" s="6" t="s">
        <v>10</v>
      </c>
      <c r="K39">
        <v>10</v>
      </c>
      <c r="L39">
        <v>10</v>
      </c>
      <c r="M39" s="8">
        <f>L39/K39</f>
        <v>1</v>
      </c>
      <c r="O39" s="178" t="s">
        <v>8</v>
      </c>
      <c r="P39" s="6" t="s">
        <v>9</v>
      </c>
      <c r="Q39" s="6"/>
      <c r="R39" s="7">
        <v>6</v>
      </c>
      <c r="S39">
        <v>0</v>
      </c>
      <c r="T39" s="8">
        <f t="shared" ref="T39:T60" si="3">S39/R39</f>
        <v>0</v>
      </c>
      <c r="U39" s="192">
        <f>AVERAGE(S39:S41/R39:R41)</f>
        <v>0</v>
      </c>
      <c r="V39" s="192">
        <f>S39:S41/R39:R41</f>
        <v>0</v>
      </c>
      <c r="W39" s="6" t="s">
        <v>10</v>
      </c>
      <c r="X39">
        <v>10</v>
      </c>
      <c r="Y39">
        <v>10</v>
      </c>
      <c r="Z39" s="8">
        <f>Y39/X39</f>
        <v>1</v>
      </c>
    </row>
    <row r="40" spans="1:26">
      <c r="A40" s="179"/>
      <c r="B40" s="6" t="s">
        <v>11</v>
      </c>
      <c r="C40" s="6"/>
      <c r="D40" s="7">
        <v>2</v>
      </c>
      <c r="E40">
        <v>2</v>
      </c>
      <c r="F40" s="8">
        <f t="shared" si="2"/>
        <v>1</v>
      </c>
      <c r="G40" s="192"/>
      <c r="H40" s="192"/>
      <c r="I40" s="219"/>
      <c r="J40" s="6" t="s">
        <v>12</v>
      </c>
      <c r="K40">
        <v>20</v>
      </c>
      <c r="L40">
        <v>20</v>
      </c>
      <c r="M40" s="8">
        <f>L40/K40</f>
        <v>1</v>
      </c>
      <c r="O40" s="179"/>
      <c r="P40" s="6" t="s">
        <v>11</v>
      </c>
      <c r="Q40" s="6"/>
      <c r="R40" s="7">
        <v>2</v>
      </c>
      <c r="S40">
        <v>0</v>
      </c>
      <c r="T40" s="8">
        <f t="shared" si="3"/>
        <v>0</v>
      </c>
      <c r="U40" s="192"/>
      <c r="V40" s="192"/>
      <c r="W40" s="6" t="s">
        <v>12</v>
      </c>
      <c r="X40">
        <v>20</v>
      </c>
      <c r="Y40">
        <v>20</v>
      </c>
      <c r="Z40" s="8">
        <f>Y40/X40</f>
        <v>1</v>
      </c>
    </row>
    <row r="41" spans="1:26">
      <c r="A41" s="180"/>
      <c r="B41" s="6" t="s">
        <v>13</v>
      </c>
      <c r="C41" s="6"/>
      <c r="D41" s="7">
        <v>4</v>
      </c>
      <c r="E41">
        <v>0</v>
      </c>
      <c r="F41" s="8">
        <f t="shared" si="2"/>
        <v>0</v>
      </c>
      <c r="G41" s="192"/>
      <c r="H41" s="192"/>
      <c r="I41" s="219"/>
      <c r="J41" s="6" t="s">
        <v>14</v>
      </c>
      <c r="K41">
        <v>10</v>
      </c>
      <c r="L41">
        <v>10</v>
      </c>
      <c r="M41" s="8">
        <f>L41/K41</f>
        <v>1</v>
      </c>
      <c r="O41" s="180"/>
      <c r="P41" s="6" t="s">
        <v>13</v>
      </c>
      <c r="Q41" s="6"/>
      <c r="R41" s="7">
        <v>4</v>
      </c>
      <c r="S41">
        <v>0</v>
      </c>
      <c r="T41" s="8">
        <f t="shared" si="3"/>
        <v>0</v>
      </c>
      <c r="U41" s="192"/>
      <c r="V41" s="192"/>
      <c r="W41" s="6" t="s">
        <v>14</v>
      </c>
      <c r="X41">
        <v>10</v>
      </c>
      <c r="Y41">
        <v>10</v>
      </c>
      <c r="Z41" s="8">
        <f>Y41/X41</f>
        <v>1</v>
      </c>
    </row>
    <row r="42" spans="1:26">
      <c r="A42" s="178" t="s">
        <v>15</v>
      </c>
      <c r="B42" s="6" t="s">
        <v>16</v>
      </c>
      <c r="C42" s="6"/>
      <c r="D42" s="7">
        <v>30</v>
      </c>
      <c r="E42">
        <v>0</v>
      </c>
      <c r="F42" s="8">
        <f t="shared" si="2"/>
        <v>0</v>
      </c>
      <c r="G42" s="204">
        <f>SUM(E42:E45)/SUM(D42:D45)</f>
        <v>0.17391304347826086</v>
      </c>
      <c r="H42" s="18"/>
      <c r="I42" s="134"/>
      <c r="J42" s="6" t="s">
        <v>17</v>
      </c>
      <c r="K42">
        <v>10</v>
      </c>
      <c r="L42">
        <v>10</v>
      </c>
      <c r="M42" s="8">
        <f>L42/K42</f>
        <v>1</v>
      </c>
      <c r="O42" s="178" t="s">
        <v>15</v>
      </c>
      <c r="P42" s="6" t="s">
        <v>16</v>
      </c>
      <c r="Q42" s="6"/>
      <c r="R42" s="7">
        <v>30</v>
      </c>
      <c r="S42">
        <v>0</v>
      </c>
      <c r="T42" s="8">
        <f t="shared" si="3"/>
        <v>0</v>
      </c>
      <c r="U42" s="204">
        <f>AVERAGE(T42:T45)</f>
        <v>0</v>
      </c>
      <c r="V42" s="18"/>
      <c r="W42" s="6" t="s">
        <v>17</v>
      </c>
      <c r="X42">
        <v>10</v>
      </c>
      <c r="Y42">
        <v>10</v>
      </c>
      <c r="Z42" s="8">
        <f>Y42/X42</f>
        <v>1</v>
      </c>
    </row>
    <row r="43" spans="1:26">
      <c r="A43" s="179"/>
      <c r="B43" s="6" t="s">
        <v>18</v>
      </c>
      <c r="C43" s="6"/>
      <c r="D43" s="7">
        <v>2</v>
      </c>
      <c r="E43">
        <v>2</v>
      </c>
      <c r="F43" s="8">
        <f t="shared" si="2"/>
        <v>1</v>
      </c>
      <c r="G43" s="204"/>
      <c r="H43" s="192">
        <f>SUM(E43:E44)/SUM(D43:D44)</f>
        <v>0.27586206896551724</v>
      </c>
      <c r="I43" s="219">
        <f>SUM(E43:E44)</f>
        <v>16</v>
      </c>
      <c r="J43" s="9" t="s">
        <v>19</v>
      </c>
      <c r="K43">
        <f>SUM(K39:K42)</f>
        <v>50</v>
      </c>
      <c r="L43">
        <f>SUM(L39:L42)</f>
        <v>50</v>
      </c>
      <c r="M43" s="11">
        <f>L43/K43</f>
        <v>1</v>
      </c>
      <c r="O43" s="179"/>
      <c r="P43" s="6" t="s">
        <v>18</v>
      </c>
      <c r="Q43" s="6"/>
      <c r="R43" s="7">
        <v>7</v>
      </c>
      <c r="S43">
        <v>0</v>
      </c>
      <c r="T43" s="8">
        <f t="shared" si="3"/>
        <v>0</v>
      </c>
      <c r="U43" s="204"/>
      <c r="V43" s="192">
        <f>AVERAGE(T43:T44)</f>
        <v>0</v>
      </c>
      <c r="W43" s="9" t="s">
        <v>19</v>
      </c>
      <c r="X43">
        <f>SUM(X39:X42)</f>
        <v>50</v>
      </c>
      <c r="Y43">
        <f>SUM(Y39:Y42)</f>
        <v>50</v>
      </c>
      <c r="Z43" s="11">
        <f>Y43/X43</f>
        <v>1</v>
      </c>
    </row>
    <row r="44" spans="1:26">
      <c r="A44" s="179"/>
      <c r="B44" s="6" t="s">
        <v>20</v>
      </c>
      <c r="C44" s="6"/>
      <c r="D44" s="7">
        <v>56</v>
      </c>
      <c r="E44">
        <v>14</v>
      </c>
      <c r="F44" s="8">
        <f t="shared" si="2"/>
        <v>0.25</v>
      </c>
      <c r="G44" s="204"/>
      <c r="H44" s="192"/>
      <c r="I44" s="219"/>
      <c r="O44" s="179"/>
      <c r="P44" s="6" t="s">
        <v>20</v>
      </c>
      <c r="Q44" s="6"/>
      <c r="R44" s="7">
        <v>46</v>
      </c>
      <c r="S44">
        <v>0</v>
      </c>
      <c r="T44" s="8">
        <f t="shared" si="3"/>
        <v>0</v>
      </c>
      <c r="U44" s="204"/>
      <c r="V44" s="192"/>
    </row>
    <row r="45" spans="1:26">
      <c r="A45" s="179"/>
      <c r="B45" s="6" t="s">
        <v>21</v>
      </c>
      <c r="C45" s="6"/>
      <c r="D45" s="7">
        <v>4</v>
      </c>
      <c r="E45">
        <v>0</v>
      </c>
      <c r="F45" s="8">
        <f t="shared" si="2"/>
        <v>0</v>
      </c>
      <c r="G45" s="204"/>
      <c r="H45" s="18"/>
      <c r="I45" s="134"/>
      <c r="O45" s="179"/>
      <c r="P45" s="6" t="s">
        <v>21</v>
      </c>
      <c r="Q45" s="6"/>
      <c r="R45" s="7">
        <v>4</v>
      </c>
      <c r="S45">
        <v>0</v>
      </c>
      <c r="T45" s="8">
        <f t="shared" si="3"/>
        <v>0</v>
      </c>
      <c r="U45" s="204"/>
      <c r="V45" s="18"/>
    </row>
    <row r="46" spans="1:26">
      <c r="A46" s="178" t="s">
        <v>22</v>
      </c>
      <c r="B46" s="6" t="s">
        <v>23</v>
      </c>
      <c r="C46" s="6"/>
      <c r="D46" s="7">
        <v>15</v>
      </c>
      <c r="E46">
        <v>13</v>
      </c>
      <c r="F46" s="8">
        <f t="shared" si="2"/>
        <v>0.8666666666666667</v>
      </c>
      <c r="G46" s="192">
        <f>SUM(E46:E47)/SUM(D46:D47)</f>
        <v>0.93333333333333335</v>
      </c>
      <c r="H46" s="192">
        <f>AVERAGE(F46:F47)</f>
        <v>0.93333333333333335</v>
      </c>
      <c r="I46" s="219">
        <f>SUM(E46:E47)</f>
        <v>28</v>
      </c>
      <c r="O46" s="178" t="s">
        <v>22</v>
      </c>
      <c r="P46" s="6" t="s">
        <v>23</v>
      </c>
      <c r="Q46" s="6"/>
      <c r="R46" s="7">
        <v>15</v>
      </c>
      <c r="S46">
        <v>0</v>
      </c>
      <c r="T46" s="8">
        <f t="shared" si="3"/>
        <v>0</v>
      </c>
      <c r="U46" s="192">
        <f>AVERAGE(T46:T47)</f>
        <v>0</v>
      </c>
      <c r="V46" s="192">
        <f>AVERAGE(T46:T47)</f>
        <v>0</v>
      </c>
    </row>
    <row r="47" spans="1:26">
      <c r="A47" s="180"/>
      <c r="B47" s="6" t="s">
        <v>24</v>
      </c>
      <c r="C47" s="6"/>
      <c r="D47" s="7">
        <v>15</v>
      </c>
      <c r="E47">
        <v>15</v>
      </c>
      <c r="F47" s="8">
        <f t="shared" si="2"/>
        <v>1</v>
      </c>
      <c r="G47" s="192"/>
      <c r="H47" s="192"/>
      <c r="I47" s="219"/>
      <c r="O47" s="180"/>
      <c r="P47" s="6" t="s">
        <v>24</v>
      </c>
      <c r="Q47" s="6"/>
      <c r="R47" s="7">
        <v>15</v>
      </c>
      <c r="S47">
        <v>0</v>
      </c>
      <c r="T47" s="8">
        <f t="shared" si="3"/>
        <v>0</v>
      </c>
      <c r="U47" s="192"/>
      <c r="V47" s="192"/>
    </row>
    <row r="48" spans="1:26">
      <c r="A48" s="179" t="s">
        <v>25</v>
      </c>
      <c r="B48" s="6" t="s">
        <v>26</v>
      </c>
      <c r="C48" s="6"/>
      <c r="D48" s="7">
        <v>2</v>
      </c>
      <c r="E48">
        <v>2</v>
      </c>
      <c r="F48" s="8">
        <f t="shared" si="2"/>
        <v>1</v>
      </c>
      <c r="G48" s="192">
        <f>SUM(E48:E50)/SUM(D48:D50)</f>
        <v>0.83333333333333337</v>
      </c>
      <c r="H48" s="192">
        <f>SUM(E48:E50)/SUM(D48:D50)</f>
        <v>0.83333333333333337</v>
      </c>
      <c r="I48" s="219">
        <f>SUM(E48:E50)</f>
        <v>5</v>
      </c>
      <c r="O48" s="179" t="s">
        <v>25</v>
      </c>
      <c r="P48" s="6" t="s">
        <v>26</v>
      </c>
      <c r="Q48" s="6"/>
      <c r="R48" s="7">
        <v>2</v>
      </c>
      <c r="S48">
        <v>0</v>
      </c>
      <c r="T48" s="8">
        <f t="shared" si="3"/>
        <v>0</v>
      </c>
      <c r="U48" s="192">
        <f>S39:S60/R39:R60</f>
        <v>0</v>
      </c>
      <c r="V48" s="192">
        <f>(S48:S50/R48:R50)</f>
        <v>0</v>
      </c>
    </row>
    <row r="49" spans="1:26">
      <c r="A49" s="179"/>
      <c r="B49" s="6" t="s">
        <v>27</v>
      </c>
      <c r="C49" s="6"/>
      <c r="D49" s="7">
        <v>2</v>
      </c>
      <c r="E49">
        <v>2</v>
      </c>
      <c r="F49" s="8">
        <f t="shared" si="2"/>
        <v>1</v>
      </c>
      <c r="G49" s="192"/>
      <c r="H49" s="192"/>
      <c r="I49" s="219"/>
      <c r="O49" s="179"/>
      <c r="P49" s="6" t="s">
        <v>27</v>
      </c>
      <c r="Q49" s="6"/>
      <c r="R49" s="7">
        <v>2</v>
      </c>
      <c r="S49">
        <v>0</v>
      </c>
      <c r="T49" s="8">
        <f t="shared" si="3"/>
        <v>0</v>
      </c>
      <c r="U49" s="192"/>
      <c r="V49" s="192"/>
    </row>
    <row r="50" spans="1:26">
      <c r="A50" s="180"/>
      <c r="B50" s="6" t="s">
        <v>28</v>
      </c>
      <c r="C50" s="6"/>
      <c r="D50" s="7">
        <v>2</v>
      </c>
      <c r="E50">
        <v>1</v>
      </c>
      <c r="F50" s="8">
        <f t="shared" si="2"/>
        <v>0.5</v>
      </c>
      <c r="G50" s="192"/>
      <c r="H50" s="192"/>
      <c r="I50" s="219"/>
      <c r="O50" s="180"/>
      <c r="P50" s="6" t="s">
        <v>28</v>
      </c>
      <c r="Q50" s="6"/>
      <c r="R50" s="7">
        <v>2</v>
      </c>
      <c r="S50">
        <v>0</v>
      </c>
      <c r="T50" s="8">
        <f t="shared" si="3"/>
        <v>0</v>
      </c>
      <c r="U50" s="192"/>
      <c r="V50" s="192"/>
    </row>
    <row r="51" spans="1:26">
      <c r="A51" s="178" t="s">
        <v>29</v>
      </c>
      <c r="B51" s="6" t="s">
        <v>30</v>
      </c>
      <c r="C51" s="6"/>
      <c r="D51" s="7">
        <v>2</v>
      </c>
      <c r="E51">
        <v>2</v>
      </c>
      <c r="F51" s="8">
        <f t="shared" si="2"/>
        <v>1</v>
      </c>
      <c r="G51" s="192">
        <f>SUM(E51:E56)/SUM(D51:D56)</f>
        <v>1</v>
      </c>
      <c r="H51" s="192">
        <f>SUM(E51:E56)/SUM(D51:D56)</f>
        <v>1</v>
      </c>
      <c r="I51" s="219">
        <f>SUM(E51:E56)</f>
        <v>12</v>
      </c>
      <c r="O51" s="178" t="s">
        <v>29</v>
      </c>
      <c r="P51" s="6" t="s">
        <v>30</v>
      </c>
      <c r="Q51" s="6"/>
      <c r="R51" s="7">
        <v>2</v>
      </c>
      <c r="S51">
        <v>0</v>
      </c>
      <c r="T51" s="8">
        <f t="shared" si="3"/>
        <v>0</v>
      </c>
      <c r="U51" s="192">
        <f>S39:S60/R39:R60</f>
        <v>0</v>
      </c>
      <c r="V51" s="192">
        <f>(S51:S56/R51:R56)</f>
        <v>0</v>
      </c>
    </row>
    <row r="52" spans="1:26">
      <c r="A52" s="179"/>
      <c r="B52" s="6" t="s">
        <v>31</v>
      </c>
      <c r="C52" s="6"/>
      <c r="D52" s="7">
        <v>2</v>
      </c>
      <c r="E52">
        <v>2</v>
      </c>
      <c r="F52" s="8">
        <f t="shared" si="2"/>
        <v>1</v>
      </c>
      <c r="G52" s="192"/>
      <c r="H52" s="192"/>
      <c r="I52" s="219"/>
      <c r="O52" s="179"/>
      <c r="P52" s="6" t="s">
        <v>31</v>
      </c>
      <c r="Q52" s="6"/>
      <c r="R52" s="7">
        <v>2</v>
      </c>
      <c r="S52">
        <v>0</v>
      </c>
      <c r="T52" s="8">
        <f t="shared" si="3"/>
        <v>0</v>
      </c>
      <c r="U52" s="192"/>
      <c r="V52" s="192"/>
    </row>
    <row r="53" spans="1:26">
      <c r="A53" s="179"/>
      <c r="B53" s="6" t="s">
        <v>32</v>
      </c>
      <c r="C53" s="6"/>
      <c r="D53" s="7">
        <v>2</v>
      </c>
      <c r="E53">
        <v>2</v>
      </c>
      <c r="F53" s="8">
        <f t="shared" si="2"/>
        <v>1</v>
      </c>
      <c r="G53" s="192"/>
      <c r="H53" s="192"/>
      <c r="I53" s="219"/>
      <c r="O53" s="179"/>
      <c r="P53" s="6" t="s">
        <v>32</v>
      </c>
      <c r="Q53" s="6"/>
      <c r="R53" s="7">
        <v>2</v>
      </c>
      <c r="S53">
        <v>0</v>
      </c>
      <c r="T53" s="8">
        <f t="shared" si="3"/>
        <v>0</v>
      </c>
      <c r="U53" s="192"/>
      <c r="V53" s="192"/>
    </row>
    <row r="54" spans="1:26">
      <c r="A54" s="179"/>
      <c r="B54" s="6" t="s">
        <v>33</v>
      </c>
      <c r="C54" s="6"/>
      <c r="D54" s="7">
        <v>2</v>
      </c>
      <c r="E54">
        <v>2</v>
      </c>
      <c r="F54" s="8">
        <f t="shared" si="2"/>
        <v>1</v>
      </c>
      <c r="G54" s="192"/>
      <c r="H54" s="192"/>
      <c r="I54" s="219"/>
      <c r="O54" s="179"/>
      <c r="P54" s="6" t="s">
        <v>33</v>
      </c>
      <c r="Q54" s="6"/>
      <c r="R54" s="7">
        <v>2</v>
      </c>
      <c r="S54">
        <v>0</v>
      </c>
      <c r="T54" s="8">
        <f t="shared" si="3"/>
        <v>0</v>
      </c>
      <c r="U54" s="192"/>
      <c r="V54" s="192"/>
    </row>
    <row r="55" spans="1:26">
      <c r="A55" s="179"/>
      <c r="B55" s="6" t="s">
        <v>34</v>
      </c>
      <c r="C55" s="6"/>
      <c r="D55" s="7">
        <v>2</v>
      </c>
      <c r="E55">
        <v>2</v>
      </c>
      <c r="F55" s="8">
        <f t="shared" si="2"/>
        <v>1</v>
      </c>
      <c r="G55" s="192"/>
      <c r="H55" s="192"/>
      <c r="I55" s="219"/>
      <c r="O55" s="179"/>
      <c r="P55" s="6" t="s">
        <v>34</v>
      </c>
      <c r="Q55" s="6"/>
      <c r="R55" s="7">
        <v>2</v>
      </c>
      <c r="S55">
        <v>0</v>
      </c>
      <c r="T55" s="8">
        <f t="shared" si="3"/>
        <v>0</v>
      </c>
      <c r="U55" s="192"/>
      <c r="V55" s="192"/>
    </row>
    <row r="56" spans="1:26">
      <c r="A56" s="180"/>
      <c r="B56" s="6" t="s">
        <v>35</v>
      </c>
      <c r="C56" s="6"/>
      <c r="D56" s="7">
        <v>2</v>
      </c>
      <c r="E56">
        <v>2</v>
      </c>
      <c r="F56" s="8">
        <f t="shared" si="2"/>
        <v>1</v>
      </c>
      <c r="G56" s="192"/>
      <c r="H56" s="192"/>
      <c r="I56" s="219"/>
      <c r="O56" s="180"/>
      <c r="P56" s="6" t="s">
        <v>35</v>
      </c>
      <c r="Q56" s="6"/>
      <c r="R56" s="7">
        <v>2</v>
      </c>
      <c r="S56">
        <v>0</v>
      </c>
      <c r="T56" s="8">
        <f t="shared" si="3"/>
        <v>0</v>
      </c>
      <c r="U56" s="192"/>
      <c r="V56" s="192"/>
    </row>
    <row r="57" spans="1:26">
      <c r="A57" s="184" t="s">
        <v>36</v>
      </c>
      <c r="B57" s="6" t="s">
        <v>37</v>
      </c>
      <c r="C57" s="6"/>
      <c r="D57" s="7">
        <v>6</v>
      </c>
      <c r="E57">
        <v>4</v>
      </c>
      <c r="F57" s="8">
        <f t="shared" si="2"/>
        <v>0.66666666666666663</v>
      </c>
      <c r="G57" s="192">
        <f>SUM(E57:E58)/SUM(D57:D58)</f>
        <v>9.3023255813953487E-2</v>
      </c>
      <c r="H57" s="26">
        <f>E57/D57</f>
        <v>0.66666666666666663</v>
      </c>
      <c r="I57" s="135">
        <f>SUM(E57)</f>
        <v>4</v>
      </c>
      <c r="O57" s="184" t="s">
        <v>36</v>
      </c>
      <c r="P57" s="6" t="s">
        <v>37</v>
      </c>
      <c r="Q57" s="6"/>
      <c r="R57" s="7">
        <v>8</v>
      </c>
      <c r="S57">
        <v>0</v>
      </c>
      <c r="T57" s="8">
        <f t="shared" si="3"/>
        <v>0</v>
      </c>
      <c r="U57" s="192">
        <f>S57:S58/R57:R58</f>
        <v>0</v>
      </c>
      <c r="V57" s="8"/>
    </row>
    <row r="58" spans="1:26">
      <c r="A58" s="185"/>
      <c r="B58" s="6" t="s">
        <v>38</v>
      </c>
      <c r="C58" s="6"/>
      <c r="D58" s="7">
        <v>37</v>
      </c>
      <c r="E58">
        <v>0</v>
      </c>
      <c r="F58" s="8">
        <f t="shared" si="2"/>
        <v>0</v>
      </c>
      <c r="G58" s="192"/>
      <c r="H58" s="18"/>
      <c r="I58" s="134"/>
      <c r="O58" s="185"/>
      <c r="P58" s="6" t="s">
        <v>38</v>
      </c>
      <c r="Q58" s="6"/>
      <c r="R58" s="7">
        <v>37</v>
      </c>
      <c r="S58">
        <v>0</v>
      </c>
      <c r="T58" s="8">
        <f t="shared" si="3"/>
        <v>0</v>
      </c>
      <c r="U58" s="192"/>
      <c r="V58" s="18"/>
    </row>
    <row r="59" spans="1:26">
      <c r="A59" s="189" t="s">
        <v>39</v>
      </c>
      <c r="B59" s="6" t="s">
        <v>40</v>
      </c>
      <c r="C59" s="6"/>
      <c r="D59" s="7">
        <v>2</v>
      </c>
      <c r="E59">
        <v>2</v>
      </c>
      <c r="F59" s="8">
        <f t="shared" si="2"/>
        <v>1</v>
      </c>
      <c r="G59" s="121">
        <f>E59/D59</f>
        <v>1</v>
      </c>
      <c r="H59" s="8">
        <f>E59/D59</f>
        <v>1</v>
      </c>
      <c r="I59" s="135">
        <f>SUM(E59)</f>
        <v>2</v>
      </c>
      <c r="O59" s="189" t="s">
        <v>39</v>
      </c>
      <c r="P59" s="6" t="s">
        <v>40</v>
      </c>
      <c r="Q59" s="6"/>
      <c r="R59" s="7">
        <v>2</v>
      </c>
      <c r="S59">
        <v>0</v>
      </c>
      <c r="T59" s="8">
        <f t="shared" si="3"/>
        <v>0</v>
      </c>
      <c r="U59" s="17">
        <f>S59/R59</f>
        <v>0</v>
      </c>
      <c r="V59" s="8">
        <f>S59/R59</f>
        <v>0</v>
      </c>
    </row>
    <row r="60" spans="1:26">
      <c r="A60" s="189"/>
      <c r="B60" s="6" t="s">
        <v>41</v>
      </c>
      <c r="C60" s="6"/>
      <c r="D60" s="7">
        <v>25</v>
      </c>
      <c r="E60">
        <v>0</v>
      </c>
      <c r="F60" s="8">
        <f t="shared" si="2"/>
        <v>0</v>
      </c>
      <c r="G60" s="121">
        <f>E60/D60</f>
        <v>0</v>
      </c>
      <c r="H60" s="18"/>
      <c r="I60" s="134"/>
      <c r="O60" s="189"/>
      <c r="P60" s="6" t="s">
        <v>41</v>
      </c>
      <c r="Q60" s="6"/>
      <c r="R60" s="7">
        <v>25</v>
      </c>
      <c r="S60">
        <v>0</v>
      </c>
      <c r="T60" s="8">
        <f t="shared" si="3"/>
        <v>0</v>
      </c>
      <c r="U60" s="17">
        <f>S60/R60</f>
        <v>0</v>
      </c>
      <c r="V60" s="18"/>
    </row>
    <row r="61" spans="1:26">
      <c r="B61" s="186" t="s">
        <v>42</v>
      </c>
      <c r="C61" s="187"/>
      <c r="D61">
        <f>SUM(D39:D60)</f>
        <v>222</v>
      </c>
      <c r="E61">
        <f>SUM(E39:E60)</f>
        <v>72.5</v>
      </c>
      <c r="G61" s="192" t="s">
        <v>110</v>
      </c>
      <c r="H61" s="192"/>
      <c r="I61" s="135">
        <f>SUM(I59,I46:I57,I43,I39)</f>
        <v>72.5</v>
      </c>
      <c r="P61" s="186" t="s">
        <v>42</v>
      </c>
      <c r="Q61" s="187"/>
      <c r="R61">
        <f>SUM(R39:R60)</f>
        <v>219</v>
      </c>
      <c r="S61">
        <f>SUM(S39:S60)</f>
        <v>0</v>
      </c>
      <c r="U61" s="8"/>
      <c r="V61" s="8"/>
    </row>
    <row r="62" spans="1:26">
      <c r="A62" s="14"/>
      <c r="B62" s="14"/>
      <c r="C62" s="190" t="s">
        <v>43</v>
      </c>
      <c r="D62" s="190"/>
      <c r="E62" s="223">
        <f>E61/D61</f>
        <v>0.32657657657657657</v>
      </c>
      <c r="F62" s="223"/>
      <c r="G62" s="192" t="s">
        <v>111</v>
      </c>
      <c r="H62" s="192"/>
      <c r="I62" s="139">
        <f>I61/D63</f>
        <v>0.57539682539682535</v>
      </c>
      <c r="O62" s="14"/>
      <c r="P62" s="14"/>
      <c r="Q62" s="190" t="s">
        <v>43</v>
      </c>
      <c r="R62" s="190"/>
      <c r="S62" s="12">
        <f>S61/R61</f>
        <v>0</v>
      </c>
      <c r="U62" s="8">
        <f>AVERAGE(U39:U60)</f>
        <v>0</v>
      </c>
      <c r="V62" s="8">
        <f>AVERAGE(V39:V60)</f>
        <v>0</v>
      </c>
    </row>
    <row r="63" spans="1:26">
      <c r="B63" s="188" t="s">
        <v>109</v>
      </c>
      <c r="C63" s="188"/>
      <c r="D63">
        <f>SUM(D59,D46:D57,D43:D44,D39:D41)</f>
        <v>126</v>
      </c>
    </row>
    <row r="64" spans="1:26">
      <c r="A64" s="1" t="s">
        <v>67</v>
      </c>
      <c r="B64" s="1"/>
      <c r="C64" s="1" t="s">
        <v>59</v>
      </c>
      <c r="D64" s="1"/>
      <c r="E64" s="1"/>
      <c r="O64" s="32" t="s">
        <v>73</v>
      </c>
      <c r="P64" s="32"/>
      <c r="Q64" s="32" t="s">
        <v>71</v>
      </c>
      <c r="R64" s="32"/>
      <c r="S64" s="32"/>
      <c r="T64" s="13"/>
      <c r="U64" s="13"/>
      <c r="V64" s="13"/>
      <c r="W64" s="13"/>
      <c r="X64" s="13"/>
      <c r="Y64" s="13"/>
      <c r="Z64" s="13"/>
    </row>
    <row r="65" spans="1:26">
      <c r="F65" s="13"/>
      <c r="G65" s="13"/>
      <c r="H65" s="13"/>
      <c r="I65" s="13"/>
      <c r="J65" s="13"/>
      <c r="K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>
      <c r="A66" s="2" t="s">
        <v>2</v>
      </c>
      <c r="B66" s="2"/>
      <c r="C66" s="2"/>
      <c r="D66" s="2"/>
      <c r="E66" s="2"/>
      <c r="O66" s="20" t="s">
        <v>2</v>
      </c>
      <c r="P66" s="20"/>
      <c r="Q66" s="20"/>
      <c r="R66" s="20"/>
      <c r="S66" s="20"/>
      <c r="T66" s="13"/>
      <c r="U66" s="13"/>
      <c r="V66" s="13"/>
      <c r="W66" s="13"/>
      <c r="X66" s="13"/>
      <c r="Y66" s="13"/>
      <c r="Z66" s="13"/>
    </row>
    <row r="67" spans="1:26">
      <c r="A67" s="3" t="s">
        <v>3</v>
      </c>
      <c r="B67" s="3"/>
      <c r="C67" s="3"/>
      <c r="D67" s="3"/>
      <c r="O67" s="21" t="s">
        <v>3</v>
      </c>
      <c r="P67" s="21"/>
      <c r="Q67" s="21"/>
      <c r="R67" s="21"/>
      <c r="S67" s="13"/>
      <c r="T67" s="13"/>
      <c r="U67" s="13"/>
      <c r="V67" s="13"/>
      <c r="W67" s="13"/>
      <c r="X67" s="13"/>
      <c r="Y67" s="13"/>
      <c r="Z67" s="13"/>
    </row>
    <row r="68" spans="1:26" ht="17" thickBot="1">
      <c r="A68" s="4"/>
      <c r="B68" s="4"/>
      <c r="C68" s="177" t="s">
        <v>4</v>
      </c>
      <c r="D68" s="177"/>
      <c r="E68" s="4" t="s">
        <v>5</v>
      </c>
      <c r="F68" s="4"/>
      <c r="G68" s="4"/>
      <c r="H68" s="4"/>
      <c r="I68" s="4"/>
      <c r="J68" s="5" t="s">
        <v>6</v>
      </c>
      <c r="K68" s="5" t="s">
        <v>7</v>
      </c>
      <c r="L68" s="5" t="s">
        <v>5</v>
      </c>
      <c r="O68" s="22"/>
      <c r="P68" s="22"/>
      <c r="Q68" s="173" t="s">
        <v>4</v>
      </c>
      <c r="R68" s="173"/>
      <c r="S68" s="22" t="s">
        <v>5</v>
      </c>
      <c r="T68" s="22"/>
      <c r="U68" s="22"/>
      <c r="V68" s="22"/>
      <c r="W68" s="23" t="s">
        <v>6</v>
      </c>
      <c r="X68" s="23" t="s">
        <v>7</v>
      </c>
      <c r="Y68" s="23" t="s">
        <v>5</v>
      </c>
      <c r="Z68" s="13"/>
    </row>
    <row r="69" spans="1:26" ht="16" customHeight="1">
      <c r="A69" s="178" t="s">
        <v>8</v>
      </c>
      <c r="B69" s="6" t="s">
        <v>9</v>
      </c>
      <c r="C69" s="6"/>
      <c r="D69" s="7">
        <v>6</v>
      </c>
      <c r="E69">
        <v>4.5</v>
      </c>
      <c r="F69" s="8">
        <f t="shared" ref="F69:F90" si="4">E69/D69</f>
        <v>0.75</v>
      </c>
      <c r="G69" s="192">
        <f>SUM(E69:E71)/SUM(D69:D71)</f>
        <v>0.54166666666666663</v>
      </c>
      <c r="H69" s="192">
        <f>SUM(E69:E71)/SUM(D69:D71)</f>
        <v>0.54166666666666663</v>
      </c>
      <c r="I69" s="219">
        <f>SUM(E69:E71)</f>
        <v>6.5</v>
      </c>
      <c r="J69" s="15" t="s">
        <v>10</v>
      </c>
      <c r="K69">
        <v>10</v>
      </c>
      <c r="L69">
        <v>9</v>
      </c>
      <c r="M69" s="8">
        <f>L69/K69</f>
        <v>0.9</v>
      </c>
      <c r="O69" s="193" t="s">
        <v>8</v>
      </c>
      <c r="P69" s="24" t="s">
        <v>9</v>
      </c>
      <c r="Q69" s="24"/>
      <c r="R69" s="25">
        <v>6</v>
      </c>
      <c r="S69">
        <v>0</v>
      </c>
      <c r="T69" s="26">
        <f>S69/R69</f>
        <v>0</v>
      </c>
      <c r="U69" s="192">
        <f>AVERAGE(S69:S71/R69:R71)</f>
        <v>0</v>
      </c>
      <c r="V69" s="192">
        <f>S69:S71/R69:R71</f>
        <v>0</v>
      </c>
      <c r="W69" s="92" t="s">
        <v>10</v>
      </c>
      <c r="X69" s="13">
        <v>10</v>
      </c>
      <c r="Y69" s="19">
        <v>10</v>
      </c>
      <c r="Z69" s="44">
        <f>Y69/X69</f>
        <v>1</v>
      </c>
    </row>
    <row r="70" spans="1:26">
      <c r="A70" s="179"/>
      <c r="B70" s="6" t="s">
        <v>11</v>
      </c>
      <c r="C70" s="6"/>
      <c r="D70" s="7">
        <v>2</v>
      </c>
      <c r="E70">
        <v>2</v>
      </c>
      <c r="F70" s="8">
        <f t="shared" si="4"/>
        <v>1</v>
      </c>
      <c r="G70" s="192"/>
      <c r="H70" s="192"/>
      <c r="I70" s="219"/>
      <c r="J70" s="15" t="s">
        <v>12</v>
      </c>
      <c r="K70">
        <v>20</v>
      </c>
      <c r="L70">
        <v>19</v>
      </c>
      <c r="M70" s="8">
        <f>L70/K70</f>
        <v>0.95</v>
      </c>
      <c r="O70" s="194"/>
      <c r="P70" s="24" t="s">
        <v>11</v>
      </c>
      <c r="Q70" s="24"/>
      <c r="R70" s="25">
        <v>2</v>
      </c>
      <c r="S70">
        <v>0</v>
      </c>
      <c r="T70" s="26">
        <f>S70/R70</f>
        <v>0</v>
      </c>
      <c r="U70" s="192"/>
      <c r="V70" s="192"/>
      <c r="W70" s="61" t="s">
        <v>99</v>
      </c>
      <c r="X70" s="13">
        <v>20</v>
      </c>
      <c r="Y70" s="19">
        <v>18</v>
      </c>
      <c r="Z70" s="44">
        <f>Y70/X70</f>
        <v>0.9</v>
      </c>
    </row>
    <row r="71" spans="1:26">
      <c r="A71" s="180"/>
      <c r="B71" s="6" t="s">
        <v>13</v>
      </c>
      <c r="C71" s="6"/>
      <c r="D71" s="7">
        <v>4</v>
      </c>
      <c r="E71">
        <v>0</v>
      </c>
      <c r="F71" s="8">
        <f t="shared" si="4"/>
        <v>0</v>
      </c>
      <c r="G71" s="192"/>
      <c r="H71" s="192"/>
      <c r="I71" s="219"/>
      <c r="J71" s="15" t="s">
        <v>14</v>
      </c>
      <c r="K71">
        <v>10</v>
      </c>
      <c r="L71">
        <v>9</v>
      </c>
      <c r="M71" s="8">
        <f>L71/K71</f>
        <v>0.9</v>
      </c>
      <c r="O71" s="195"/>
      <c r="P71" s="24" t="s">
        <v>13</v>
      </c>
      <c r="Q71" s="24"/>
      <c r="R71" s="25">
        <v>4</v>
      </c>
      <c r="S71">
        <v>0</v>
      </c>
      <c r="T71" s="26">
        <f t="shared" ref="T71:T90" si="5">S71/R71</f>
        <v>0</v>
      </c>
      <c r="U71" s="192"/>
      <c r="V71" s="192"/>
      <c r="W71" s="61" t="s">
        <v>100</v>
      </c>
      <c r="X71" s="13">
        <v>10</v>
      </c>
      <c r="Y71" s="19">
        <v>10</v>
      </c>
      <c r="Z71" s="44">
        <f>Y71/X71</f>
        <v>1</v>
      </c>
    </row>
    <row r="72" spans="1:26" ht="16" customHeight="1">
      <c r="A72" s="178" t="s">
        <v>15</v>
      </c>
      <c r="B72" s="6" t="s">
        <v>16</v>
      </c>
      <c r="C72" s="6"/>
      <c r="D72" s="7">
        <v>30</v>
      </c>
      <c r="E72">
        <v>0</v>
      </c>
      <c r="F72" s="8">
        <f t="shared" si="4"/>
        <v>0</v>
      </c>
      <c r="G72" s="204">
        <f>SUM(E72:E75)/SUM(D72:D75)</f>
        <v>0.29347826086956524</v>
      </c>
      <c r="H72" s="18"/>
      <c r="I72" s="134"/>
      <c r="J72" s="15" t="s">
        <v>48</v>
      </c>
      <c r="K72">
        <v>10</v>
      </c>
      <c r="L72">
        <v>0</v>
      </c>
      <c r="M72" s="8">
        <f>L72/K72</f>
        <v>0</v>
      </c>
      <c r="O72" s="193" t="s">
        <v>15</v>
      </c>
      <c r="P72" s="24" t="s">
        <v>16</v>
      </c>
      <c r="Q72" s="24"/>
      <c r="R72" s="25">
        <v>30</v>
      </c>
      <c r="S72">
        <v>0</v>
      </c>
      <c r="T72" s="26">
        <f t="shared" si="5"/>
        <v>0</v>
      </c>
      <c r="U72" s="204">
        <f>AVERAGE(T72:T75)</f>
        <v>0</v>
      </c>
      <c r="V72" s="18"/>
      <c r="W72" s="61" t="s">
        <v>48</v>
      </c>
      <c r="X72" s="13">
        <v>10</v>
      </c>
      <c r="Y72" s="19">
        <v>10</v>
      </c>
      <c r="Z72" s="44">
        <f>Y72/X72</f>
        <v>1</v>
      </c>
    </row>
    <row r="73" spans="1:26">
      <c r="A73" s="179"/>
      <c r="B73" s="6" t="s">
        <v>18</v>
      </c>
      <c r="C73" s="6"/>
      <c r="D73" s="7">
        <v>2</v>
      </c>
      <c r="E73">
        <v>2</v>
      </c>
      <c r="F73" s="8">
        <f t="shared" si="4"/>
        <v>1</v>
      </c>
      <c r="G73" s="204"/>
      <c r="H73" s="192">
        <f>SUM(E73:E74)/SUM(D73:D74)</f>
        <v>0.44827586206896552</v>
      </c>
      <c r="I73" s="219">
        <f>SUM(E73:E74)</f>
        <v>26</v>
      </c>
      <c r="J73" s="9" t="s">
        <v>19</v>
      </c>
      <c r="K73">
        <f>SUM(K69:K72)</f>
        <v>50</v>
      </c>
      <c r="L73">
        <f>SUM(L69:L72)</f>
        <v>37</v>
      </c>
      <c r="M73" s="11">
        <f>L73/K73</f>
        <v>0.74</v>
      </c>
      <c r="O73" s="206"/>
      <c r="P73" s="24" t="s">
        <v>18</v>
      </c>
      <c r="Q73" s="24"/>
      <c r="R73" s="25">
        <v>7</v>
      </c>
      <c r="S73">
        <v>0</v>
      </c>
      <c r="T73" s="26">
        <f t="shared" si="5"/>
        <v>0</v>
      </c>
      <c r="U73" s="204"/>
      <c r="V73" s="192">
        <f>AVERAGE(T73:T74)</f>
        <v>0</v>
      </c>
      <c r="W73" s="97" t="s">
        <v>19</v>
      </c>
      <c r="X73" s="13">
        <v>50</v>
      </c>
      <c r="Y73" s="45">
        <f>SUM(Y69:Y72)</f>
        <v>48</v>
      </c>
      <c r="Z73" s="46">
        <f>Y73/X73</f>
        <v>0.96</v>
      </c>
    </row>
    <row r="74" spans="1:26">
      <c r="A74" s="179"/>
      <c r="B74" s="6" t="s">
        <v>20</v>
      </c>
      <c r="C74" s="6"/>
      <c r="D74" s="7">
        <v>56</v>
      </c>
      <c r="E74">
        <v>24</v>
      </c>
      <c r="F74" s="8">
        <f t="shared" si="4"/>
        <v>0.42857142857142855</v>
      </c>
      <c r="G74" s="204"/>
      <c r="H74" s="192"/>
      <c r="I74" s="219"/>
      <c r="O74" s="206"/>
      <c r="P74" s="24" t="s">
        <v>20</v>
      </c>
      <c r="Q74" s="24"/>
      <c r="R74" s="25">
        <v>46</v>
      </c>
      <c r="S74">
        <v>0</v>
      </c>
      <c r="T74" s="26">
        <f t="shared" si="5"/>
        <v>0</v>
      </c>
      <c r="U74" s="204"/>
      <c r="V74" s="192"/>
      <c r="W74" s="13"/>
      <c r="X74" s="13"/>
      <c r="Y74" s="13"/>
      <c r="Z74" s="13"/>
    </row>
    <row r="75" spans="1:26">
      <c r="A75" s="179"/>
      <c r="B75" s="6" t="s">
        <v>21</v>
      </c>
      <c r="C75" s="6"/>
      <c r="D75" s="7">
        <v>4</v>
      </c>
      <c r="E75">
        <v>1</v>
      </c>
      <c r="F75" s="8">
        <f t="shared" si="4"/>
        <v>0.25</v>
      </c>
      <c r="G75" s="204"/>
      <c r="H75" s="18"/>
      <c r="I75" s="134"/>
      <c r="O75" s="195"/>
      <c r="P75" s="24" t="s">
        <v>21</v>
      </c>
      <c r="Q75" s="24"/>
      <c r="R75" s="25">
        <v>4</v>
      </c>
      <c r="S75">
        <v>0</v>
      </c>
      <c r="T75" s="26">
        <f t="shared" si="5"/>
        <v>0</v>
      </c>
      <c r="U75" s="204"/>
      <c r="V75" s="18"/>
      <c r="W75" s="13"/>
      <c r="X75" s="13"/>
      <c r="Y75" s="13"/>
      <c r="Z75" s="13"/>
    </row>
    <row r="76" spans="1:26" ht="16" customHeight="1">
      <c r="A76" s="193" t="s">
        <v>22</v>
      </c>
      <c r="B76" s="6" t="s">
        <v>23</v>
      </c>
      <c r="C76" s="6"/>
      <c r="D76" s="7">
        <v>15</v>
      </c>
      <c r="E76">
        <v>15</v>
      </c>
      <c r="F76" s="8">
        <f t="shared" si="4"/>
        <v>1</v>
      </c>
      <c r="G76" s="192">
        <f>SUM(E76:E77)/SUM(D76:D77)</f>
        <v>0.96666666666666667</v>
      </c>
      <c r="H76" s="192">
        <f>AVERAGE(F76:F77)</f>
        <v>0.96666666666666667</v>
      </c>
      <c r="I76" s="219">
        <f>SUM(E76:E77)</f>
        <v>29</v>
      </c>
      <c r="O76" s="193" t="s">
        <v>22</v>
      </c>
      <c r="P76" s="24" t="s">
        <v>23</v>
      </c>
      <c r="Q76" s="24"/>
      <c r="R76" s="25">
        <v>15</v>
      </c>
      <c r="S76">
        <v>0</v>
      </c>
      <c r="T76" s="26">
        <f t="shared" si="5"/>
        <v>0</v>
      </c>
      <c r="U76" s="192">
        <f>AVERAGE(T76:T77)</f>
        <v>0</v>
      </c>
      <c r="V76" s="192">
        <f>AVERAGE(T76:T77)</f>
        <v>0</v>
      </c>
      <c r="W76" s="13"/>
      <c r="X76" s="13"/>
      <c r="Y76" s="13"/>
      <c r="Z76" s="13"/>
    </row>
    <row r="77" spans="1:26">
      <c r="A77" s="195"/>
      <c r="B77" s="6" t="s">
        <v>24</v>
      </c>
      <c r="C77" s="6"/>
      <c r="D77" s="7">
        <v>15</v>
      </c>
      <c r="E77">
        <v>14</v>
      </c>
      <c r="F77" s="8">
        <f t="shared" si="4"/>
        <v>0.93333333333333335</v>
      </c>
      <c r="G77" s="192"/>
      <c r="H77" s="192"/>
      <c r="I77" s="219"/>
      <c r="O77" s="195"/>
      <c r="P77" s="24" t="s">
        <v>24</v>
      </c>
      <c r="Q77" s="24"/>
      <c r="R77" s="25">
        <v>15</v>
      </c>
      <c r="S77">
        <v>0</v>
      </c>
      <c r="T77" s="26">
        <f t="shared" si="5"/>
        <v>0</v>
      </c>
      <c r="U77" s="192"/>
      <c r="V77" s="192"/>
      <c r="W77" s="13"/>
      <c r="X77" s="13"/>
      <c r="Y77" s="13"/>
      <c r="Z77" s="13"/>
    </row>
    <row r="78" spans="1:26" ht="16" customHeight="1">
      <c r="A78" s="179" t="s">
        <v>25</v>
      </c>
      <c r="B78" s="6" t="s">
        <v>26</v>
      </c>
      <c r="C78" s="6"/>
      <c r="D78" s="7">
        <v>2</v>
      </c>
      <c r="E78">
        <v>2</v>
      </c>
      <c r="F78" s="8">
        <f t="shared" si="4"/>
        <v>1</v>
      </c>
      <c r="G78" s="192">
        <f>SUM(E78:E80)/SUM(D78:D80)</f>
        <v>0.5</v>
      </c>
      <c r="H78" s="192">
        <f>SUM(E78:E80)/SUM(D78:D80)</f>
        <v>0.5</v>
      </c>
      <c r="I78" s="219">
        <f>SUM(E78:E80)</f>
        <v>3</v>
      </c>
      <c r="O78" s="193" t="s">
        <v>25</v>
      </c>
      <c r="P78" s="24" t="s">
        <v>26</v>
      </c>
      <c r="Q78" s="24"/>
      <c r="R78" s="25">
        <v>2</v>
      </c>
      <c r="S78">
        <v>0</v>
      </c>
      <c r="T78" s="26">
        <f t="shared" si="5"/>
        <v>0</v>
      </c>
      <c r="U78" s="192">
        <f>S69:S90/R69:R90</f>
        <v>0</v>
      </c>
      <c r="V78" s="192">
        <f>(S78:S80/R78:R80)</f>
        <v>0</v>
      </c>
      <c r="W78" s="13"/>
      <c r="X78" s="13"/>
      <c r="Y78" s="13"/>
      <c r="Z78" s="13"/>
    </row>
    <row r="79" spans="1:26">
      <c r="A79" s="179"/>
      <c r="B79" s="6" t="s">
        <v>27</v>
      </c>
      <c r="C79" s="6"/>
      <c r="D79" s="7">
        <v>2</v>
      </c>
      <c r="E79">
        <v>1</v>
      </c>
      <c r="F79" s="8">
        <f t="shared" si="4"/>
        <v>0.5</v>
      </c>
      <c r="G79" s="192"/>
      <c r="H79" s="192"/>
      <c r="I79" s="219"/>
      <c r="O79" s="206"/>
      <c r="P79" s="24" t="s">
        <v>27</v>
      </c>
      <c r="Q79" s="24"/>
      <c r="R79" s="25">
        <v>2</v>
      </c>
      <c r="S79">
        <v>0</v>
      </c>
      <c r="T79" s="26">
        <f t="shared" si="5"/>
        <v>0</v>
      </c>
      <c r="U79" s="192"/>
      <c r="V79" s="192"/>
      <c r="W79" s="13"/>
      <c r="X79" s="13"/>
      <c r="Y79" s="13"/>
      <c r="Z79" s="13"/>
    </row>
    <row r="80" spans="1:26">
      <c r="A80" s="180"/>
      <c r="B80" s="6" t="s">
        <v>28</v>
      </c>
      <c r="C80" s="6"/>
      <c r="D80" s="7">
        <v>2</v>
      </c>
      <c r="E80">
        <v>0</v>
      </c>
      <c r="F80" s="8">
        <f t="shared" si="4"/>
        <v>0</v>
      </c>
      <c r="G80" s="192"/>
      <c r="H80" s="192"/>
      <c r="I80" s="219"/>
      <c r="O80" s="195"/>
      <c r="P80" s="24" t="s">
        <v>28</v>
      </c>
      <c r="Q80" s="24"/>
      <c r="R80" s="25">
        <v>2</v>
      </c>
      <c r="S80">
        <v>0</v>
      </c>
      <c r="T80" s="26">
        <f t="shared" si="5"/>
        <v>0</v>
      </c>
      <c r="U80" s="192"/>
      <c r="V80" s="192"/>
      <c r="W80" s="13"/>
      <c r="X80" s="13"/>
      <c r="Y80" s="13"/>
      <c r="Z80" s="13"/>
    </row>
    <row r="81" spans="1:26" ht="16" customHeight="1">
      <c r="A81" s="178" t="s">
        <v>29</v>
      </c>
      <c r="B81" s="6" t="s">
        <v>30</v>
      </c>
      <c r="C81" s="6"/>
      <c r="D81" s="7">
        <v>2</v>
      </c>
      <c r="E81">
        <v>2</v>
      </c>
      <c r="F81" s="8">
        <f t="shared" si="4"/>
        <v>1</v>
      </c>
      <c r="G81" s="192">
        <f>SUM(E81:E86)/SUM(D81:D86)</f>
        <v>1</v>
      </c>
      <c r="H81" s="192">
        <f>SUM(E81:E86)/SUM(D81:D86)</f>
        <v>1</v>
      </c>
      <c r="I81" s="219">
        <f>SUM(E81:E86)</f>
        <v>12</v>
      </c>
      <c r="O81" s="193" t="s">
        <v>29</v>
      </c>
      <c r="P81" s="24" t="s">
        <v>30</v>
      </c>
      <c r="Q81" s="24"/>
      <c r="R81" s="25">
        <v>2</v>
      </c>
      <c r="S81">
        <v>0</v>
      </c>
      <c r="T81" s="26">
        <f t="shared" si="5"/>
        <v>0</v>
      </c>
      <c r="U81" s="192">
        <f>S69:S90/R69:R90</f>
        <v>0</v>
      </c>
      <c r="V81" s="192">
        <f>(S81:S86/R81:R86)</f>
        <v>0</v>
      </c>
      <c r="W81" s="13"/>
      <c r="X81" s="13"/>
      <c r="Y81" s="13"/>
      <c r="Z81" s="13"/>
    </row>
    <row r="82" spans="1:26">
      <c r="A82" s="179"/>
      <c r="B82" s="6" t="s">
        <v>31</v>
      </c>
      <c r="C82" s="6"/>
      <c r="D82" s="7">
        <v>2</v>
      </c>
      <c r="E82">
        <v>2</v>
      </c>
      <c r="F82" s="8">
        <f t="shared" si="4"/>
        <v>1</v>
      </c>
      <c r="G82" s="192"/>
      <c r="H82" s="192"/>
      <c r="I82" s="219"/>
      <c r="O82" s="206"/>
      <c r="P82" s="24" t="s">
        <v>31</v>
      </c>
      <c r="Q82" s="24"/>
      <c r="R82" s="25">
        <v>2</v>
      </c>
      <c r="S82">
        <v>0</v>
      </c>
      <c r="T82" s="26">
        <f t="shared" si="5"/>
        <v>0</v>
      </c>
      <c r="U82" s="192"/>
      <c r="V82" s="192"/>
      <c r="W82" s="13"/>
      <c r="X82" s="13"/>
      <c r="Y82" s="13"/>
      <c r="Z82" s="13"/>
    </row>
    <row r="83" spans="1:26">
      <c r="A83" s="179"/>
      <c r="B83" s="6" t="s">
        <v>32</v>
      </c>
      <c r="C83" s="6"/>
      <c r="D83" s="7">
        <v>2</v>
      </c>
      <c r="E83">
        <v>2</v>
      </c>
      <c r="F83" s="8">
        <f t="shared" si="4"/>
        <v>1</v>
      </c>
      <c r="G83" s="192"/>
      <c r="H83" s="192"/>
      <c r="I83" s="219"/>
      <c r="O83" s="206"/>
      <c r="P83" s="24" t="s">
        <v>32</v>
      </c>
      <c r="Q83" s="24"/>
      <c r="R83" s="25">
        <v>2</v>
      </c>
      <c r="S83">
        <v>0</v>
      </c>
      <c r="T83" s="26">
        <f t="shared" si="5"/>
        <v>0</v>
      </c>
      <c r="U83" s="192"/>
      <c r="V83" s="192"/>
      <c r="W83" s="13"/>
      <c r="X83" s="13"/>
      <c r="Y83" s="13"/>
      <c r="Z83" s="13"/>
    </row>
    <row r="84" spans="1:26">
      <c r="A84" s="179"/>
      <c r="B84" s="6" t="s">
        <v>33</v>
      </c>
      <c r="C84" s="6"/>
      <c r="D84" s="7">
        <v>2</v>
      </c>
      <c r="E84">
        <v>2</v>
      </c>
      <c r="F84" s="8">
        <f t="shared" si="4"/>
        <v>1</v>
      </c>
      <c r="G84" s="192"/>
      <c r="H84" s="192"/>
      <c r="I84" s="219"/>
      <c r="O84" s="206"/>
      <c r="P84" s="24" t="s">
        <v>33</v>
      </c>
      <c r="Q84" s="24"/>
      <c r="R84" s="25">
        <v>2</v>
      </c>
      <c r="S84">
        <v>0</v>
      </c>
      <c r="T84" s="26">
        <f t="shared" si="5"/>
        <v>0</v>
      </c>
      <c r="U84" s="192"/>
      <c r="V84" s="192"/>
      <c r="W84" s="13"/>
      <c r="X84" s="13"/>
      <c r="Y84" s="13"/>
      <c r="Z84" s="13"/>
    </row>
    <row r="85" spans="1:26">
      <c r="A85" s="179"/>
      <c r="B85" s="6" t="s">
        <v>34</v>
      </c>
      <c r="C85" s="6"/>
      <c r="D85" s="7">
        <v>2</v>
      </c>
      <c r="E85">
        <v>2</v>
      </c>
      <c r="F85" s="8">
        <f t="shared" si="4"/>
        <v>1</v>
      </c>
      <c r="G85" s="192"/>
      <c r="H85" s="192"/>
      <c r="I85" s="219"/>
      <c r="O85" s="206"/>
      <c r="P85" s="24" t="s">
        <v>34</v>
      </c>
      <c r="Q85" s="24"/>
      <c r="R85" s="25">
        <v>2</v>
      </c>
      <c r="S85">
        <v>0</v>
      </c>
      <c r="T85" s="26">
        <f t="shared" si="5"/>
        <v>0</v>
      </c>
      <c r="U85" s="192"/>
      <c r="V85" s="192"/>
      <c r="W85" s="13"/>
      <c r="X85" s="13"/>
      <c r="Y85" s="13"/>
      <c r="Z85" s="13"/>
    </row>
    <row r="86" spans="1:26">
      <c r="A86" s="180"/>
      <c r="B86" s="6" t="s">
        <v>35</v>
      </c>
      <c r="C86" s="6"/>
      <c r="D86" s="7">
        <v>2</v>
      </c>
      <c r="E86">
        <v>2</v>
      </c>
      <c r="F86" s="8">
        <f t="shared" si="4"/>
        <v>1</v>
      </c>
      <c r="G86" s="192"/>
      <c r="H86" s="192"/>
      <c r="I86" s="219"/>
      <c r="O86" s="195"/>
      <c r="P86" s="24" t="s">
        <v>35</v>
      </c>
      <c r="Q86" s="24"/>
      <c r="R86" s="25">
        <v>2</v>
      </c>
      <c r="S86">
        <v>0</v>
      </c>
      <c r="T86" s="26">
        <f t="shared" si="5"/>
        <v>0</v>
      </c>
      <c r="U86" s="192"/>
      <c r="V86" s="192"/>
      <c r="W86" s="13"/>
      <c r="X86" s="13"/>
      <c r="Y86" s="13"/>
      <c r="Z86" s="13"/>
    </row>
    <row r="87" spans="1:26" ht="16" customHeight="1">
      <c r="A87" s="184" t="s">
        <v>36</v>
      </c>
      <c r="B87" s="6" t="s">
        <v>37</v>
      </c>
      <c r="C87" s="6"/>
      <c r="D87" s="7">
        <v>6</v>
      </c>
      <c r="E87">
        <v>1</v>
      </c>
      <c r="F87" s="8">
        <f t="shared" si="4"/>
        <v>0.16666666666666666</v>
      </c>
      <c r="G87" s="192">
        <f>SUM(E87:E88)/SUM(D87:D88)</f>
        <v>4.6511627906976744E-2</v>
      </c>
      <c r="H87" s="26">
        <f>E87/D87</f>
        <v>0.16666666666666666</v>
      </c>
      <c r="I87" s="135">
        <f>SUM(E87)</f>
        <v>1</v>
      </c>
      <c r="O87" s="207" t="s">
        <v>36</v>
      </c>
      <c r="P87" s="24" t="s">
        <v>37</v>
      </c>
      <c r="Q87" s="24"/>
      <c r="R87" s="25">
        <v>8</v>
      </c>
      <c r="S87">
        <v>0</v>
      </c>
      <c r="T87" s="26">
        <f t="shared" si="5"/>
        <v>0</v>
      </c>
      <c r="U87" s="192">
        <f>S87:S88/R87:R88</f>
        <v>0</v>
      </c>
      <c r="V87" s="8"/>
      <c r="W87" s="13"/>
      <c r="X87" s="13"/>
      <c r="Y87" s="13"/>
      <c r="Z87" s="13"/>
    </row>
    <row r="88" spans="1:26">
      <c r="A88" s="185"/>
      <c r="B88" s="6" t="s">
        <v>38</v>
      </c>
      <c r="C88" s="6"/>
      <c r="D88" s="7">
        <v>37</v>
      </c>
      <c r="E88">
        <v>1</v>
      </c>
      <c r="F88" s="8">
        <f t="shared" si="4"/>
        <v>2.7027027027027029E-2</v>
      </c>
      <c r="G88" s="192"/>
      <c r="H88" s="18"/>
      <c r="I88" s="134"/>
      <c r="O88" s="208"/>
      <c r="P88" s="24" t="s">
        <v>38</v>
      </c>
      <c r="Q88" s="24"/>
      <c r="R88" s="25">
        <v>37</v>
      </c>
      <c r="S88">
        <v>0</v>
      </c>
      <c r="T88" s="26">
        <f t="shared" si="5"/>
        <v>0</v>
      </c>
      <c r="U88" s="192"/>
      <c r="V88" s="18"/>
      <c r="W88" s="13"/>
      <c r="X88" s="13"/>
      <c r="Y88" s="13"/>
      <c r="Z88" s="13"/>
    </row>
    <row r="89" spans="1:26" ht="16" customHeight="1">
      <c r="A89" s="189" t="s">
        <v>39</v>
      </c>
      <c r="B89" s="6" t="s">
        <v>40</v>
      </c>
      <c r="C89" s="6"/>
      <c r="D89" s="7">
        <v>2</v>
      </c>
      <c r="E89">
        <v>2</v>
      </c>
      <c r="F89" s="8">
        <f t="shared" si="4"/>
        <v>1</v>
      </c>
      <c r="G89" s="121">
        <f>E89/D89</f>
        <v>1</v>
      </c>
      <c r="H89" s="8">
        <f>E89/D89</f>
        <v>1</v>
      </c>
      <c r="I89" s="135">
        <f>SUM(E89)</f>
        <v>2</v>
      </c>
      <c r="L89" s="8"/>
      <c r="O89" s="200" t="s">
        <v>39</v>
      </c>
      <c r="P89" s="24" t="s">
        <v>40</v>
      </c>
      <c r="Q89" s="24"/>
      <c r="R89" s="25">
        <v>2</v>
      </c>
      <c r="S89">
        <v>0</v>
      </c>
      <c r="T89" s="26">
        <f t="shared" si="5"/>
        <v>0</v>
      </c>
      <c r="U89" s="17">
        <f>S89/R89</f>
        <v>0</v>
      </c>
      <c r="V89" s="8">
        <f>S89/R89</f>
        <v>0</v>
      </c>
      <c r="W89" s="13"/>
      <c r="X89" s="13"/>
      <c r="Y89" s="13"/>
      <c r="Z89" s="13"/>
    </row>
    <row r="90" spans="1:26">
      <c r="A90" s="189"/>
      <c r="B90" s="6" t="s">
        <v>41</v>
      </c>
      <c r="C90" s="6"/>
      <c r="D90" s="7">
        <v>25</v>
      </c>
      <c r="E90">
        <v>0</v>
      </c>
      <c r="F90" s="8">
        <f t="shared" si="4"/>
        <v>0</v>
      </c>
      <c r="G90" s="121">
        <f>E90/D90</f>
        <v>0</v>
      </c>
      <c r="H90" s="18"/>
      <c r="I90" s="134"/>
      <c r="O90" s="201"/>
      <c r="P90" s="24" t="s">
        <v>41</v>
      </c>
      <c r="Q90" s="24"/>
      <c r="R90" s="25">
        <v>25</v>
      </c>
      <c r="S90">
        <v>0</v>
      </c>
      <c r="T90" s="26">
        <f t="shared" si="5"/>
        <v>0</v>
      </c>
      <c r="U90" s="17">
        <f>S90/R90</f>
        <v>0</v>
      </c>
      <c r="V90" s="18"/>
      <c r="W90" s="13"/>
      <c r="X90" s="13"/>
      <c r="Y90" s="13"/>
      <c r="Z90" s="13"/>
    </row>
    <row r="91" spans="1:26">
      <c r="B91" s="186" t="s">
        <v>42</v>
      </c>
      <c r="C91" s="187"/>
      <c r="D91">
        <f>SUM(D69:D90)</f>
        <v>222</v>
      </c>
      <c r="E91">
        <f>SUM(E69:E90)</f>
        <v>81.5</v>
      </c>
      <c r="G91" s="192" t="s">
        <v>110</v>
      </c>
      <c r="H91" s="192"/>
      <c r="I91" s="135">
        <f>SUM(I89,I76:I87,I73,I69)</f>
        <v>79.5</v>
      </c>
      <c r="O91" s="13"/>
      <c r="P91" s="202" t="s">
        <v>42</v>
      </c>
      <c r="Q91" s="202"/>
      <c r="R91" s="13">
        <v>219</v>
      </c>
      <c r="S91" s="13">
        <v>40</v>
      </c>
      <c r="T91" s="13"/>
      <c r="U91" s="26"/>
      <c r="V91" s="26"/>
      <c r="W91" s="13"/>
      <c r="X91" s="13"/>
      <c r="Y91" s="13"/>
      <c r="Z91" s="13"/>
    </row>
    <row r="92" spans="1:26">
      <c r="A92" s="16"/>
      <c r="B92" s="16"/>
      <c r="C92" s="190" t="s">
        <v>43</v>
      </c>
      <c r="D92" s="190"/>
      <c r="E92" s="223">
        <f>E91/D91</f>
        <v>0.36711711711711714</v>
      </c>
      <c r="F92" s="223"/>
      <c r="G92" s="192" t="s">
        <v>111</v>
      </c>
      <c r="H92" s="192"/>
      <c r="I92" s="139">
        <f>I91/D93</f>
        <v>0.63095238095238093</v>
      </c>
      <c r="J92" s="14"/>
      <c r="K92" s="13"/>
      <c r="O92" s="14"/>
      <c r="P92" s="14"/>
      <c r="Q92" s="190" t="s">
        <v>43</v>
      </c>
      <c r="R92" s="190"/>
      <c r="S92" s="30">
        <v>0.18</v>
      </c>
      <c r="T92" s="13"/>
      <c r="U92" s="26">
        <v>0.46</v>
      </c>
      <c r="V92" s="26">
        <v>0.63</v>
      </c>
      <c r="W92" s="13"/>
      <c r="X92" s="13"/>
      <c r="Y92" s="13"/>
      <c r="Z92" s="13"/>
    </row>
    <row r="93" spans="1:26" ht="17" thickBot="1">
      <c r="B93" s="188" t="s">
        <v>109</v>
      </c>
      <c r="C93" s="188"/>
      <c r="D93">
        <f>SUM(D89,D76:D87,D73:D74,D69:D71)</f>
        <v>126</v>
      </c>
    </row>
    <row r="94" spans="1:26" ht="17" thickBot="1">
      <c r="A94" s="42"/>
      <c r="B94" s="42"/>
      <c r="C94" s="42"/>
      <c r="D94" s="42"/>
      <c r="E94" s="42"/>
      <c r="F94" s="45"/>
      <c r="G94" s="45"/>
      <c r="H94" s="45"/>
      <c r="I94" s="45"/>
      <c r="J94" s="45"/>
      <c r="K94" s="45"/>
      <c r="L94" s="19"/>
      <c r="M94" s="19"/>
      <c r="O94" s="33" t="s">
        <v>84</v>
      </c>
      <c r="P94" s="34"/>
      <c r="Q94" s="34"/>
      <c r="R94" s="34"/>
      <c r="S94" s="35"/>
      <c r="T94" s="13"/>
      <c r="U94" s="13"/>
      <c r="V94" s="13"/>
      <c r="W94" s="13"/>
      <c r="X94" s="13"/>
      <c r="Y94" s="13"/>
      <c r="Z94" s="13"/>
    </row>
    <row r="95" spans="1:26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19"/>
      <c r="M95" s="19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O96" s="20" t="s">
        <v>2</v>
      </c>
      <c r="P96" s="20"/>
      <c r="Q96" s="20"/>
      <c r="R96" s="20"/>
      <c r="S96" s="20"/>
      <c r="T96" s="13"/>
      <c r="U96" s="13"/>
      <c r="V96" s="13"/>
      <c r="W96" s="13"/>
      <c r="X96" s="13"/>
      <c r="Y96" s="13"/>
      <c r="Z96" s="13"/>
    </row>
    <row r="97" spans="1:31" ht="16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O97" s="21" t="s">
        <v>3</v>
      </c>
      <c r="P97" s="21"/>
      <c r="Q97" s="21"/>
      <c r="R97" s="21"/>
      <c r="S97" s="13"/>
      <c r="T97" s="13"/>
      <c r="U97" s="13"/>
      <c r="V97" s="13"/>
      <c r="W97" s="13"/>
      <c r="X97" s="13"/>
      <c r="Y97" s="13"/>
      <c r="Z97" s="13"/>
    </row>
    <row r="98" spans="1:31" ht="17" thickBot="1">
      <c r="A98" s="42"/>
      <c r="B98" s="42"/>
      <c r="C98" s="67"/>
      <c r="D98" s="67"/>
      <c r="E98" s="42"/>
      <c r="F98" s="42"/>
      <c r="G98" s="42"/>
      <c r="H98" s="42"/>
      <c r="I98" s="42"/>
      <c r="J98" s="67"/>
      <c r="K98" s="67"/>
      <c r="L98" s="67"/>
      <c r="M98" s="19"/>
      <c r="O98" s="22"/>
      <c r="P98" s="22"/>
      <c r="Q98" s="173" t="s">
        <v>4</v>
      </c>
      <c r="R98" s="173"/>
      <c r="S98" s="22" t="s">
        <v>5</v>
      </c>
      <c r="T98" s="22"/>
      <c r="U98" s="22"/>
      <c r="V98" s="22"/>
      <c r="W98" s="23" t="s">
        <v>6</v>
      </c>
      <c r="X98" s="23" t="s">
        <v>7</v>
      </c>
      <c r="Y98" s="23" t="s">
        <v>5</v>
      </c>
      <c r="Z98" s="13"/>
      <c r="AB98" s="132" t="s">
        <v>113</v>
      </c>
      <c r="AC98" s="132" t="s">
        <v>114</v>
      </c>
      <c r="AD98" s="173" t="s">
        <v>115</v>
      </c>
      <c r="AE98" s="173"/>
    </row>
    <row r="99" spans="1:31">
      <c r="A99" s="75"/>
      <c r="B99" s="19"/>
      <c r="C99" s="19"/>
      <c r="D99" s="19"/>
      <c r="E99" s="19"/>
      <c r="F99" s="68"/>
      <c r="G99" s="72"/>
      <c r="H99" s="72"/>
      <c r="I99" s="128"/>
      <c r="J99" s="19"/>
      <c r="K99" s="19"/>
      <c r="L99" s="19"/>
      <c r="M99" s="68"/>
      <c r="O99" s="193" t="s">
        <v>8</v>
      </c>
      <c r="P99" s="24" t="s">
        <v>9</v>
      </c>
      <c r="Q99" s="24"/>
      <c r="R99" s="25">
        <v>6</v>
      </c>
      <c r="S99">
        <v>0</v>
      </c>
      <c r="T99" s="26">
        <f>S99/R99</f>
        <v>0</v>
      </c>
      <c r="U99" s="209"/>
      <c r="V99" s="209"/>
      <c r="W99" s="92" t="s">
        <v>10</v>
      </c>
      <c r="X99" s="51">
        <v>10</v>
      </c>
      <c r="Y99" s="52">
        <f>AVERAGE(Y69,Y39,Y9)</f>
        <v>9.6666666666666661</v>
      </c>
      <c r="Z99" s="81">
        <f t="shared" ref="Z99:Z105" si="6">Y99/X99</f>
        <v>0.96666666666666656</v>
      </c>
      <c r="AA99" s="108"/>
      <c r="AB99" s="108">
        <f>MAX(Z69,Z39,Z9)</f>
        <v>1</v>
      </c>
      <c r="AC99" s="8">
        <f>MIN(Z69,Z39,Z9)</f>
        <v>0.9</v>
      </c>
      <c r="AD99" s="8">
        <f>_xlfn.STDEV.P(Z9,Z39,Z69)</f>
        <v>4.7140452079103161E-2</v>
      </c>
    </row>
    <row r="100" spans="1:31" ht="16" customHeight="1">
      <c r="A100" s="76"/>
      <c r="B100" s="19"/>
      <c r="C100" s="19"/>
      <c r="D100" s="19"/>
      <c r="E100" s="19"/>
      <c r="F100" s="68"/>
      <c r="G100" s="72"/>
      <c r="H100" s="72"/>
      <c r="I100" s="128"/>
      <c r="J100" s="19"/>
      <c r="K100" s="19"/>
      <c r="L100" s="19"/>
      <c r="M100" s="68"/>
      <c r="O100" s="194"/>
      <c r="P100" s="24" t="s">
        <v>11</v>
      </c>
      <c r="Q100" s="24"/>
      <c r="R100" s="25">
        <v>2</v>
      </c>
      <c r="S100">
        <v>0</v>
      </c>
      <c r="T100" s="26">
        <f>S100/R100</f>
        <v>0</v>
      </c>
      <c r="U100" s="209"/>
      <c r="V100" s="209"/>
      <c r="W100" s="61" t="s">
        <v>99</v>
      </c>
      <c r="X100" s="49">
        <v>20</v>
      </c>
      <c r="Y100" s="50">
        <f>AVERAGE(Y70,Y40,Y10)</f>
        <v>19.333333333333332</v>
      </c>
      <c r="Z100" s="82">
        <f t="shared" si="6"/>
        <v>0.96666666666666656</v>
      </c>
      <c r="AB100" s="108">
        <f>MAX(Z70,Z40,Z10)</f>
        <v>1</v>
      </c>
      <c r="AC100" s="8">
        <f>MIN(Z70,Z40,Z10)</f>
        <v>0.9</v>
      </c>
      <c r="AD100" s="8">
        <f t="shared" ref="AD100:AD103" si="7">_xlfn.STDEV.P(Z10,Z40,Z70)</f>
        <v>4.7140452079103161E-2</v>
      </c>
    </row>
    <row r="101" spans="1:31">
      <c r="A101" s="77"/>
      <c r="B101" s="19"/>
      <c r="C101" s="19"/>
      <c r="D101" s="19"/>
      <c r="E101" s="19"/>
      <c r="F101" s="68"/>
      <c r="G101" s="72"/>
      <c r="H101" s="72"/>
      <c r="I101" s="128"/>
      <c r="J101" s="19"/>
      <c r="K101" s="19"/>
      <c r="L101" s="19"/>
      <c r="M101" s="68"/>
      <c r="O101" s="195"/>
      <c r="P101" s="24" t="s">
        <v>13</v>
      </c>
      <c r="Q101" s="24"/>
      <c r="R101" s="25">
        <v>4</v>
      </c>
      <c r="S101">
        <v>0</v>
      </c>
      <c r="T101" s="26">
        <f t="shared" ref="T101:T120" si="8">S101/R101</f>
        <v>0</v>
      </c>
      <c r="U101" s="209"/>
      <c r="V101" s="209"/>
      <c r="W101" s="61" t="s">
        <v>100</v>
      </c>
      <c r="X101" s="49">
        <v>10</v>
      </c>
      <c r="Y101" s="50">
        <f>AVERAGE(Y71,Y41,Y11)</f>
        <v>10</v>
      </c>
      <c r="Z101" s="82">
        <f t="shared" si="6"/>
        <v>1</v>
      </c>
      <c r="AB101" s="108">
        <f>MAX(Z71,Z41,Z11)</f>
        <v>1</v>
      </c>
      <c r="AC101" s="8">
        <f>MIN(Z71,Z41,Z11)</f>
        <v>1</v>
      </c>
      <c r="AD101" s="8">
        <f t="shared" si="7"/>
        <v>0</v>
      </c>
    </row>
    <row r="102" spans="1:31">
      <c r="A102" s="75"/>
      <c r="B102" s="19"/>
      <c r="C102" s="19"/>
      <c r="D102" s="19"/>
      <c r="E102" s="19"/>
      <c r="F102" s="68"/>
      <c r="G102" s="39"/>
      <c r="H102" s="68"/>
      <c r="I102" s="68"/>
      <c r="J102" s="19"/>
      <c r="K102" s="19"/>
      <c r="L102" s="19"/>
      <c r="M102" s="68"/>
      <c r="O102" s="193" t="s">
        <v>15</v>
      </c>
      <c r="P102" s="24" t="s">
        <v>16</v>
      </c>
      <c r="Q102" s="24"/>
      <c r="R102" s="25">
        <v>30</v>
      </c>
      <c r="S102">
        <v>0</v>
      </c>
      <c r="T102" s="26">
        <f t="shared" si="8"/>
        <v>0</v>
      </c>
      <c r="U102" s="209"/>
      <c r="V102" s="28"/>
      <c r="W102" s="61" t="s">
        <v>48</v>
      </c>
      <c r="X102" s="49">
        <v>10</v>
      </c>
      <c r="Y102" s="50">
        <f>AVERAGE(Y72,Y42,Y12)</f>
        <v>8</v>
      </c>
      <c r="Z102" s="82">
        <f t="shared" si="6"/>
        <v>0.8</v>
      </c>
      <c r="AB102" s="108">
        <f>MAX(Z72,Z42,Z12)</f>
        <v>1</v>
      </c>
      <c r="AC102" s="8">
        <f>MIN(Z72,Z42,Z12)</f>
        <v>0.4</v>
      </c>
      <c r="AD102" s="8">
        <f t="shared" si="7"/>
        <v>0.28284271247461912</v>
      </c>
    </row>
    <row r="103" spans="1:31">
      <c r="A103" s="76"/>
      <c r="B103" s="19"/>
      <c r="C103" s="19"/>
      <c r="D103" s="19"/>
      <c r="E103" s="19"/>
      <c r="F103" s="68"/>
      <c r="G103" s="39"/>
      <c r="H103" s="72"/>
      <c r="I103" s="128"/>
      <c r="J103" s="70"/>
      <c r="K103" s="19"/>
      <c r="L103" s="19"/>
      <c r="M103" s="71"/>
      <c r="O103" s="206"/>
      <c r="P103" s="24" t="s">
        <v>18</v>
      </c>
      <c r="Q103" s="24"/>
      <c r="R103" s="25">
        <v>7</v>
      </c>
      <c r="S103">
        <v>0</v>
      </c>
      <c r="T103" s="26">
        <f t="shared" si="8"/>
        <v>0</v>
      </c>
      <c r="U103" s="209"/>
      <c r="V103" s="209"/>
      <c r="W103" s="97" t="s">
        <v>19</v>
      </c>
      <c r="X103" s="49">
        <v>50</v>
      </c>
      <c r="Y103" s="86">
        <f>SUM(Y99:Y102)</f>
        <v>47</v>
      </c>
      <c r="Z103" s="87">
        <f t="shared" si="6"/>
        <v>0.94</v>
      </c>
      <c r="AB103" s="108">
        <f>MAX(Z73,Z43,Z13)</f>
        <v>1</v>
      </c>
      <c r="AC103" s="8">
        <f>MIN(Z73,Z43,Z13)</f>
        <v>0.86</v>
      </c>
      <c r="AD103" s="8">
        <f t="shared" si="7"/>
        <v>5.8878405775518984E-2</v>
      </c>
    </row>
    <row r="104" spans="1:31" ht="16" customHeight="1">
      <c r="A104" s="76"/>
      <c r="B104" s="19"/>
      <c r="C104" s="19"/>
      <c r="D104" s="19"/>
      <c r="E104" s="19"/>
      <c r="F104" s="68"/>
      <c r="G104" s="39"/>
      <c r="H104" s="72"/>
      <c r="I104" s="128"/>
      <c r="J104" s="19"/>
      <c r="K104" s="19"/>
      <c r="L104" s="19"/>
      <c r="M104" s="19"/>
      <c r="O104" s="206"/>
      <c r="P104" s="24" t="s">
        <v>20</v>
      </c>
      <c r="Q104" s="24"/>
      <c r="R104" s="25">
        <v>46</v>
      </c>
      <c r="S104">
        <v>0</v>
      </c>
      <c r="T104" s="26">
        <f t="shared" si="8"/>
        <v>0</v>
      </c>
      <c r="U104" s="209"/>
      <c r="V104" s="209"/>
      <c r="W104" s="88" t="s">
        <v>88</v>
      </c>
      <c r="X104" s="49">
        <v>50</v>
      </c>
      <c r="Y104" s="49">
        <f>MAX(Y73,Y43,Y13)</f>
        <v>50</v>
      </c>
      <c r="Z104" s="89">
        <f t="shared" si="6"/>
        <v>1</v>
      </c>
    </row>
    <row r="105" spans="1:31" ht="17" thickBot="1">
      <c r="A105" s="76"/>
      <c r="B105" s="19"/>
      <c r="C105" s="19"/>
      <c r="D105" s="19"/>
      <c r="E105" s="19"/>
      <c r="F105" s="68"/>
      <c r="G105" s="39"/>
      <c r="H105" s="68"/>
      <c r="I105" s="68"/>
      <c r="J105" s="19"/>
      <c r="K105" s="19"/>
      <c r="L105" s="19"/>
      <c r="M105" s="19"/>
      <c r="O105" s="195"/>
      <c r="P105" s="24" t="s">
        <v>21</v>
      </c>
      <c r="Q105" s="24"/>
      <c r="R105" s="25">
        <v>4</v>
      </c>
      <c r="S105">
        <v>0</v>
      </c>
      <c r="T105" s="26">
        <f t="shared" si="8"/>
        <v>0</v>
      </c>
      <c r="U105" s="209"/>
      <c r="V105" s="28"/>
      <c r="W105" s="90" t="s">
        <v>87</v>
      </c>
      <c r="X105" s="55">
        <v>50</v>
      </c>
      <c r="Y105" s="55">
        <f>MIN(Y43,Y73,Y13)</f>
        <v>43</v>
      </c>
      <c r="Z105" s="91">
        <f t="shared" si="6"/>
        <v>0.86</v>
      </c>
    </row>
    <row r="106" spans="1:31" ht="16" customHeight="1">
      <c r="A106" s="75"/>
      <c r="B106" s="19"/>
      <c r="C106" s="19"/>
      <c r="D106" s="19"/>
      <c r="E106" s="19"/>
      <c r="F106" s="68"/>
      <c r="G106" s="72"/>
      <c r="H106" s="72"/>
      <c r="I106" s="128"/>
      <c r="J106" s="19"/>
      <c r="K106" s="19"/>
      <c r="L106" s="19"/>
      <c r="M106" s="19"/>
      <c r="O106" s="193" t="s">
        <v>22</v>
      </c>
      <c r="P106" s="24" t="s">
        <v>23</v>
      </c>
      <c r="Q106" s="24"/>
      <c r="R106" s="25">
        <v>15</v>
      </c>
      <c r="S106">
        <v>0</v>
      </c>
      <c r="T106" s="26">
        <f t="shared" si="8"/>
        <v>0</v>
      </c>
      <c r="U106" s="209"/>
      <c r="V106" s="209"/>
      <c r="W106" s="13"/>
      <c r="X106" s="13"/>
      <c r="Y106" s="13"/>
      <c r="Z106" s="13"/>
    </row>
    <row r="107" spans="1:31">
      <c r="A107" s="77"/>
      <c r="B107" s="19"/>
      <c r="C107" s="19"/>
      <c r="D107" s="166"/>
      <c r="E107" s="19"/>
      <c r="F107" s="68"/>
      <c r="G107" s="72"/>
      <c r="H107" s="72"/>
      <c r="I107" s="128"/>
      <c r="J107" s="19"/>
      <c r="K107" s="19"/>
      <c r="L107" s="19"/>
      <c r="M107" s="19"/>
      <c r="O107" s="195"/>
      <c r="P107" s="24" t="s">
        <v>24</v>
      </c>
      <c r="Q107" s="24"/>
      <c r="R107" s="25">
        <v>15</v>
      </c>
      <c r="S107">
        <v>0</v>
      </c>
      <c r="T107" s="26">
        <f t="shared" si="8"/>
        <v>0</v>
      </c>
      <c r="U107" s="209"/>
      <c r="V107" s="209"/>
      <c r="W107" s="13"/>
      <c r="X107" s="13"/>
      <c r="Y107" s="13"/>
      <c r="Z107" s="13"/>
    </row>
    <row r="108" spans="1:31">
      <c r="A108" s="76"/>
      <c r="B108" s="19"/>
      <c r="C108" s="19"/>
      <c r="D108" s="19"/>
      <c r="E108" s="19"/>
      <c r="F108" s="68"/>
      <c r="G108" s="72"/>
      <c r="H108" s="72"/>
      <c r="I108" s="128"/>
      <c r="J108" s="19"/>
      <c r="K108" s="19"/>
      <c r="L108" s="19"/>
      <c r="M108" s="19"/>
      <c r="O108" s="193" t="s">
        <v>25</v>
      </c>
      <c r="P108" s="24" t="s">
        <v>26</v>
      </c>
      <c r="Q108" s="24"/>
      <c r="R108" s="25">
        <v>2</v>
      </c>
      <c r="S108">
        <v>0</v>
      </c>
      <c r="T108" s="26">
        <f t="shared" si="8"/>
        <v>0</v>
      </c>
      <c r="U108" s="209"/>
      <c r="V108" s="209"/>
      <c r="W108" s="13"/>
      <c r="X108" s="13"/>
      <c r="Y108" s="13"/>
      <c r="Z108" s="13"/>
    </row>
    <row r="109" spans="1:31" ht="16" customHeight="1">
      <c r="A109" s="76"/>
      <c r="B109" s="19"/>
      <c r="C109" s="19"/>
      <c r="D109" s="19"/>
      <c r="E109" s="19"/>
      <c r="F109" s="68"/>
      <c r="G109" s="72"/>
      <c r="H109" s="72"/>
      <c r="I109" s="128"/>
      <c r="J109" s="19"/>
      <c r="K109" s="19"/>
      <c r="L109" s="19"/>
      <c r="M109" s="19"/>
      <c r="O109" s="206"/>
      <c r="P109" s="24" t="s">
        <v>27</v>
      </c>
      <c r="Q109" s="24"/>
      <c r="R109" s="25">
        <v>2</v>
      </c>
      <c r="S109">
        <v>0</v>
      </c>
      <c r="T109" s="26">
        <f t="shared" si="8"/>
        <v>0</v>
      </c>
      <c r="U109" s="209"/>
      <c r="V109" s="209"/>
      <c r="W109" s="13"/>
      <c r="X109" s="13"/>
      <c r="Y109" s="13"/>
      <c r="Z109" s="13"/>
    </row>
    <row r="110" spans="1:31">
      <c r="A110" s="77"/>
      <c r="B110" s="19"/>
      <c r="C110" s="19"/>
      <c r="D110" s="19"/>
      <c r="E110" s="19"/>
      <c r="F110" s="68"/>
      <c r="G110" s="72"/>
      <c r="H110" s="72"/>
      <c r="I110" s="128"/>
      <c r="J110" s="19"/>
      <c r="K110" s="19"/>
      <c r="L110" s="19"/>
      <c r="M110" s="19"/>
      <c r="O110" s="195"/>
      <c r="P110" s="24" t="s">
        <v>28</v>
      </c>
      <c r="Q110" s="24"/>
      <c r="R110" s="25">
        <v>2</v>
      </c>
      <c r="S110">
        <v>0</v>
      </c>
      <c r="T110" s="26">
        <f t="shared" si="8"/>
        <v>0</v>
      </c>
      <c r="U110" s="209"/>
      <c r="V110" s="209"/>
      <c r="W110" s="13"/>
      <c r="X110" s="13"/>
      <c r="Y110" s="13"/>
      <c r="Z110" s="13"/>
    </row>
    <row r="111" spans="1:31">
      <c r="A111" s="75"/>
      <c r="B111" s="19"/>
      <c r="C111" s="19"/>
      <c r="D111" s="19"/>
      <c r="E111" s="19"/>
      <c r="F111" s="68"/>
      <c r="G111" s="72"/>
      <c r="H111" s="72"/>
      <c r="I111" s="128"/>
      <c r="J111" s="19"/>
      <c r="K111" s="19"/>
      <c r="L111" s="19"/>
      <c r="M111" s="19"/>
      <c r="O111" s="193" t="s">
        <v>29</v>
      </c>
      <c r="P111" s="24" t="s">
        <v>30</v>
      </c>
      <c r="Q111" s="24"/>
      <c r="R111" s="25">
        <v>2</v>
      </c>
      <c r="S111">
        <v>0</v>
      </c>
      <c r="T111" s="26">
        <f t="shared" si="8"/>
        <v>0</v>
      </c>
      <c r="U111" s="209"/>
      <c r="V111" s="209"/>
      <c r="W111" s="13"/>
      <c r="X111" s="13"/>
      <c r="Y111" s="13"/>
      <c r="Z111" s="13"/>
    </row>
    <row r="112" spans="1:31">
      <c r="A112" s="76"/>
      <c r="B112" s="19"/>
      <c r="C112" s="19"/>
      <c r="D112" s="19"/>
      <c r="E112" s="19"/>
      <c r="F112" s="68"/>
      <c r="G112" s="72"/>
      <c r="H112" s="72"/>
      <c r="I112" s="128"/>
      <c r="J112" s="19"/>
      <c r="K112" s="19"/>
      <c r="L112" s="19"/>
      <c r="M112" s="19"/>
      <c r="O112" s="206"/>
      <c r="P112" s="24" t="s">
        <v>31</v>
      </c>
      <c r="Q112" s="24"/>
      <c r="R112" s="25">
        <v>2</v>
      </c>
      <c r="S112">
        <v>0</v>
      </c>
      <c r="T112" s="26">
        <f t="shared" si="8"/>
        <v>0</v>
      </c>
      <c r="U112" s="209"/>
      <c r="V112" s="209"/>
      <c r="W112" s="13"/>
      <c r="X112" s="13"/>
      <c r="Y112" s="13"/>
      <c r="Z112" s="13"/>
    </row>
    <row r="113" spans="1:31">
      <c r="A113" s="76"/>
      <c r="B113" s="19"/>
      <c r="C113" s="19"/>
      <c r="D113" s="19"/>
      <c r="E113" s="19"/>
      <c r="F113" s="68"/>
      <c r="G113" s="72"/>
      <c r="H113" s="72"/>
      <c r="I113" s="128"/>
      <c r="J113" s="19"/>
      <c r="K113" s="19"/>
      <c r="L113" s="19"/>
      <c r="M113" s="19"/>
      <c r="O113" s="206"/>
      <c r="P113" s="24" t="s">
        <v>32</v>
      </c>
      <c r="Q113" s="24"/>
      <c r="R113" s="25">
        <v>2</v>
      </c>
      <c r="S113">
        <v>0</v>
      </c>
      <c r="T113" s="26">
        <f t="shared" si="8"/>
        <v>0</v>
      </c>
      <c r="U113" s="209"/>
      <c r="V113" s="209"/>
      <c r="W113" s="13"/>
      <c r="X113" s="13"/>
      <c r="Y113" s="13"/>
      <c r="Z113" s="13"/>
    </row>
    <row r="114" spans="1:31">
      <c r="A114" s="76"/>
      <c r="B114" s="19"/>
      <c r="C114" s="19"/>
      <c r="D114" s="19"/>
      <c r="E114" s="19"/>
      <c r="F114" s="68"/>
      <c r="G114" s="72"/>
      <c r="H114" s="72"/>
      <c r="I114" s="128"/>
      <c r="J114" s="19"/>
      <c r="K114" s="19"/>
      <c r="L114" s="19"/>
      <c r="M114" s="19"/>
      <c r="O114" s="206"/>
      <c r="P114" s="24" t="s">
        <v>33</v>
      </c>
      <c r="Q114" s="24"/>
      <c r="R114" s="25">
        <v>2</v>
      </c>
      <c r="S114">
        <v>0</v>
      </c>
      <c r="T114" s="26">
        <f t="shared" si="8"/>
        <v>0</v>
      </c>
      <c r="U114" s="209"/>
      <c r="V114" s="209"/>
      <c r="W114" s="13"/>
      <c r="X114" s="13"/>
      <c r="Y114" s="13"/>
      <c r="Z114" s="13"/>
    </row>
    <row r="115" spans="1:31" ht="16" customHeight="1">
      <c r="A115" s="76"/>
      <c r="B115" s="19"/>
      <c r="C115" s="19"/>
      <c r="D115" s="19"/>
      <c r="E115" s="19"/>
      <c r="F115" s="68"/>
      <c r="G115" s="72"/>
      <c r="H115" s="72"/>
      <c r="I115" s="128"/>
      <c r="J115" s="19"/>
      <c r="K115" s="19"/>
      <c r="L115" s="19"/>
      <c r="M115" s="19"/>
      <c r="O115" s="206"/>
      <c r="P115" s="24" t="s">
        <v>34</v>
      </c>
      <c r="Q115" s="24"/>
      <c r="R115" s="25">
        <v>2</v>
      </c>
      <c r="S115">
        <v>0</v>
      </c>
      <c r="T115" s="26">
        <f t="shared" si="8"/>
        <v>0</v>
      </c>
      <c r="U115" s="209"/>
      <c r="V115" s="209"/>
      <c r="W115" s="13"/>
      <c r="X115" s="13"/>
      <c r="Y115" s="13"/>
      <c r="Z115" s="13"/>
    </row>
    <row r="116" spans="1:31">
      <c r="A116" s="77"/>
      <c r="B116" s="19"/>
      <c r="C116" s="19"/>
      <c r="D116" s="19"/>
      <c r="E116" s="19"/>
      <c r="F116" s="68"/>
      <c r="G116" s="72"/>
      <c r="H116" s="72"/>
      <c r="I116" s="128"/>
      <c r="J116" s="19"/>
      <c r="K116" s="19"/>
      <c r="L116" s="19"/>
      <c r="M116" s="19"/>
      <c r="O116" s="195"/>
      <c r="P116" s="24" t="s">
        <v>35</v>
      </c>
      <c r="Q116" s="24"/>
      <c r="R116" s="25">
        <v>2</v>
      </c>
      <c r="S116">
        <v>0</v>
      </c>
      <c r="T116" s="26">
        <f t="shared" si="8"/>
        <v>0</v>
      </c>
      <c r="U116" s="209"/>
      <c r="V116" s="209"/>
      <c r="W116" s="13"/>
      <c r="X116" s="13"/>
      <c r="Y116" s="13"/>
      <c r="Z116" s="13"/>
    </row>
    <row r="117" spans="1:31" ht="16" customHeight="1">
      <c r="A117" s="78"/>
      <c r="B117" s="19"/>
      <c r="C117" s="19"/>
      <c r="D117" s="19"/>
      <c r="E117" s="19"/>
      <c r="F117" s="68"/>
      <c r="G117" s="72"/>
      <c r="H117" s="68"/>
      <c r="I117" s="68"/>
      <c r="J117" s="19"/>
      <c r="K117" s="19"/>
      <c r="L117" s="19"/>
      <c r="M117" s="19"/>
      <c r="O117" s="207" t="s">
        <v>36</v>
      </c>
      <c r="P117" s="24" t="s">
        <v>37</v>
      </c>
      <c r="Q117" s="24"/>
      <c r="R117" s="25">
        <v>8</v>
      </c>
      <c r="S117">
        <v>0</v>
      </c>
      <c r="T117" s="26">
        <f t="shared" si="8"/>
        <v>0</v>
      </c>
      <c r="U117" s="209">
        <v>0</v>
      </c>
      <c r="V117" s="26"/>
      <c r="W117" s="13"/>
      <c r="X117" s="13"/>
      <c r="Y117" s="13"/>
      <c r="Z117" s="13"/>
    </row>
    <row r="118" spans="1:31" ht="16" customHeight="1">
      <c r="A118" s="79"/>
      <c r="B118" s="133"/>
      <c r="C118" s="133"/>
      <c r="D118" s="133"/>
      <c r="E118" s="133"/>
      <c r="F118" s="133"/>
      <c r="G118" s="133"/>
      <c r="H118" s="68"/>
      <c r="I118" s="68"/>
      <c r="J118" s="19"/>
      <c r="K118" s="19"/>
      <c r="L118" s="19"/>
      <c r="M118" s="19"/>
      <c r="O118" s="208"/>
      <c r="P118" s="24" t="s">
        <v>38</v>
      </c>
      <c r="Q118" s="24"/>
      <c r="R118" s="25">
        <v>37</v>
      </c>
      <c r="S118">
        <v>0</v>
      </c>
      <c r="T118" s="26">
        <f t="shared" si="8"/>
        <v>0</v>
      </c>
      <c r="U118" s="209"/>
      <c r="V118" s="28"/>
      <c r="W118" s="13"/>
      <c r="X118" s="13"/>
      <c r="Y118" s="13"/>
      <c r="Z118" s="13"/>
    </row>
    <row r="119" spans="1:31" ht="16" customHeight="1">
      <c r="A119" s="80"/>
      <c r="B119" s="133"/>
      <c r="C119" s="133"/>
      <c r="D119" s="133"/>
      <c r="E119" s="133"/>
      <c r="F119" s="133"/>
      <c r="G119" s="133"/>
      <c r="H119" s="68"/>
      <c r="I119" s="68"/>
      <c r="J119" s="19"/>
      <c r="K119" s="19"/>
      <c r="L119" s="19"/>
      <c r="M119" s="19"/>
      <c r="O119" s="200" t="s">
        <v>39</v>
      </c>
      <c r="P119" s="24" t="s">
        <v>40</v>
      </c>
      <c r="Q119" s="24"/>
      <c r="R119" s="25">
        <v>2</v>
      </c>
      <c r="S119">
        <v>0</v>
      </c>
      <c r="T119" s="26">
        <f t="shared" si="8"/>
        <v>0</v>
      </c>
      <c r="U119" s="27"/>
      <c r="V119" s="26"/>
      <c r="W119" s="13"/>
      <c r="X119" s="13"/>
      <c r="Y119" s="13"/>
      <c r="Z119" s="13"/>
    </row>
    <row r="120" spans="1:31" ht="16" customHeight="1">
      <c r="A120" s="80"/>
      <c r="B120" s="133"/>
      <c r="C120" s="133"/>
      <c r="D120" s="133"/>
      <c r="E120" s="133"/>
      <c r="F120" s="133"/>
      <c r="G120" s="133"/>
      <c r="H120" s="68"/>
      <c r="I120" s="68"/>
      <c r="J120" s="19"/>
      <c r="K120" s="19"/>
      <c r="L120" s="19"/>
      <c r="M120" s="19"/>
      <c r="O120" s="201"/>
      <c r="P120" s="24" t="s">
        <v>41</v>
      </c>
      <c r="Q120" s="24"/>
      <c r="R120" s="25">
        <v>25</v>
      </c>
      <c r="S120">
        <v>0</v>
      </c>
      <c r="T120" s="26">
        <f t="shared" si="8"/>
        <v>0</v>
      </c>
      <c r="U120" s="27">
        <v>0</v>
      </c>
      <c r="V120" s="28"/>
      <c r="W120" s="13"/>
      <c r="X120" s="13"/>
      <c r="Y120" s="13"/>
      <c r="Z120" s="13"/>
    </row>
    <row r="121" spans="1:31" ht="16" customHeight="1">
      <c r="A121" s="19"/>
      <c r="B121" s="133"/>
      <c r="C121" s="133"/>
      <c r="D121" s="133"/>
      <c r="E121" s="133"/>
      <c r="F121" s="133"/>
      <c r="G121" s="133"/>
      <c r="H121" s="68"/>
      <c r="I121" s="68"/>
      <c r="J121" s="19"/>
      <c r="K121" s="19"/>
      <c r="L121" s="19"/>
      <c r="M121" s="19"/>
      <c r="O121" s="13"/>
      <c r="P121" s="202" t="s">
        <v>42</v>
      </c>
      <c r="Q121" s="202"/>
      <c r="R121" s="13">
        <v>219</v>
      </c>
      <c r="S121" s="13"/>
      <c r="T121" s="13"/>
      <c r="U121" s="26"/>
      <c r="V121" s="26"/>
      <c r="W121" s="13"/>
      <c r="X121" s="13"/>
      <c r="Y121" s="13"/>
      <c r="Z121" s="13"/>
    </row>
    <row r="122" spans="1:31" ht="16" customHeight="1">
      <c r="A122" s="19"/>
      <c r="B122" s="133"/>
      <c r="C122" s="133"/>
      <c r="D122" s="133"/>
      <c r="E122" s="133"/>
      <c r="F122" s="133"/>
      <c r="G122" s="133"/>
      <c r="H122" s="68"/>
      <c r="I122" s="68"/>
      <c r="J122" s="19"/>
      <c r="K122" s="19"/>
      <c r="L122" s="19"/>
      <c r="M122" s="19"/>
      <c r="O122" s="14"/>
      <c r="P122" s="14"/>
      <c r="Q122" s="190" t="s">
        <v>43</v>
      </c>
      <c r="R122" s="190"/>
      <c r="S122" s="30"/>
      <c r="T122" s="13"/>
      <c r="U122" s="26"/>
      <c r="V122" s="26"/>
      <c r="W122" s="13"/>
      <c r="X122" s="13"/>
      <c r="Y122" s="13"/>
      <c r="Z122" s="13"/>
    </row>
    <row r="123" spans="1:31" ht="17" thickBot="1">
      <c r="A123" s="148"/>
      <c r="B123" s="148"/>
      <c r="D123" s="19"/>
      <c r="E123" s="19"/>
      <c r="F123" s="19"/>
      <c r="G123" s="19"/>
      <c r="H123" s="19"/>
      <c r="I123" s="19"/>
      <c r="J123" s="19"/>
      <c r="K123" s="19"/>
      <c r="L123" s="19"/>
      <c r="M123" s="19"/>
    </row>
    <row r="124" spans="1:31" ht="17" thickBot="1">
      <c r="A124" s="148"/>
      <c r="B124" s="148"/>
      <c r="C124" s="42"/>
      <c r="D124" s="19"/>
      <c r="E124" s="42"/>
      <c r="F124" s="19"/>
      <c r="G124" s="19"/>
      <c r="H124" s="19"/>
      <c r="I124" s="19"/>
      <c r="J124" s="19"/>
      <c r="K124" s="19"/>
      <c r="L124" s="19"/>
      <c r="M124" s="19"/>
      <c r="O124" s="36" t="s">
        <v>83</v>
      </c>
      <c r="P124" s="37"/>
      <c r="Q124" s="37"/>
      <c r="R124" s="37"/>
      <c r="S124" s="37"/>
      <c r="T124" s="37"/>
      <c r="U124" s="37"/>
      <c r="V124" s="38"/>
    </row>
    <row r="125" spans="1:31" ht="17" thickBot="1">
      <c r="A125" s="148"/>
      <c r="B125" s="148"/>
      <c r="C125" s="19"/>
      <c r="D125" s="19"/>
      <c r="E125" s="19"/>
      <c r="F125" s="45"/>
      <c r="G125" s="45"/>
      <c r="H125" s="45"/>
      <c r="I125" s="45"/>
      <c r="J125" s="45"/>
      <c r="K125" s="45"/>
      <c r="L125" s="19"/>
      <c r="M125" s="19"/>
      <c r="O125" s="3" t="s">
        <v>3</v>
      </c>
      <c r="P125" s="3"/>
      <c r="Q125" s="3"/>
      <c r="R125" s="3"/>
    </row>
    <row r="126" spans="1:31" ht="17" thickBot="1">
      <c r="A126" s="148"/>
      <c r="B126" s="14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O126" s="4"/>
      <c r="P126" s="4"/>
      <c r="Q126" s="177" t="s">
        <v>4</v>
      </c>
      <c r="R126" s="177"/>
      <c r="S126" s="4" t="s">
        <v>5</v>
      </c>
      <c r="T126" s="4"/>
      <c r="U126" s="4"/>
      <c r="W126" s="58"/>
      <c r="X126" s="59" t="s">
        <v>52</v>
      </c>
      <c r="Y126" s="59"/>
      <c r="Z126" s="60"/>
      <c r="AB126" s="132" t="s">
        <v>113</v>
      </c>
      <c r="AC126" s="132" t="s">
        <v>114</v>
      </c>
      <c r="AD126" s="173" t="s">
        <v>115</v>
      </c>
      <c r="AE126" s="173"/>
    </row>
    <row r="127" spans="1:31" ht="16" customHeight="1">
      <c r="A127" s="148"/>
      <c r="B127" s="148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O127" s="178" t="s">
        <v>8</v>
      </c>
      <c r="P127" s="6" t="s">
        <v>9</v>
      </c>
      <c r="Q127" s="6"/>
      <c r="R127" s="7">
        <v>6</v>
      </c>
      <c r="S127" s="48">
        <f>AVERAGE(E99,E39,E9)</f>
        <v>1.75</v>
      </c>
      <c r="T127" s="8">
        <f t="shared" ref="T127:T148" si="9">S127/R127</f>
        <v>0.29166666666666669</v>
      </c>
      <c r="U127" s="204">
        <f>AVERAGE(G69,G39,G9)</f>
        <v>0.3888888888888889</v>
      </c>
      <c r="V127" s="204">
        <f>AVERAGE(H69,H39,H9)</f>
        <v>0.3888888888888889</v>
      </c>
      <c r="W127" s="92" t="s">
        <v>10</v>
      </c>
      <c r="X127" s="49">
        <v>10</v>
      </c>
      <c r="Y127" s="62">
        <f>AVERAGE(L159,L129,L99,L39,L9)</f>
        <v>9.5</v>
      </c>
      <c r="Z127" s="63">
        <f>Y127/X127</f>
        <v>0.95</v>
      </c>
      <c r="AB127" s="108">
        <f>MAX(M69,M39,M9)</f>
        <v>1</v>
      </c>
      <c r="AC127" s="8">
        <f>MIN(M69,M39,M9)</f>
        <v>0.9</v>
      </c>
      <c r="AD127" s="8">
        <f>_xlfn.STDEV.P(M129,M99,M69,M39,M9)</f>
        <v>4.7140452079103161E-2</v>
      </c>
    </row>
    <row r="128" spans="1:31">
      <c r="A128" s="148"/>
      <c r="B128" s="148"/>
      <c r="C128" s="67"/>
      <c r="D128" s="131"/>
      <c r="E128" s="42"/>
      <c r="F128" s="42"/>
      <c r="G128" s="42"/>
      <c r="H128" s="42"/>
      <c r="I128" s="42"/>
      <c r="J128" s="131"/>
      <c r="K128" s="131"/>
      <c r="L128" s="131"/>
      <c r="M128" s="19"/>
      <c r="O128" s="179"/>
      <c r="P128" s="6" t="s">
        <v>11</v>
      </c>
      <c r="Q128" s="6"/>
      <c r="R128" s="7">
        <v>2</v>
      </c>
      <c r="S128" s="48">
        <f>AVERAGE(E160,E130,E100,E40,E10)</f>
        <v>2</v>
      </c>
      <c r="T128" s="8">
        <f t="shared" si="9"/>
        <v>1</v>
      </c>
      <c r="U128" s="204"/>
      <c r="V128" s="204"/>
      <c r="W128" s="61" t="s">
        <v>99</v>
      </c>
      <c r="X128" s="49">
        <v>20</v>
      </c>
      <c r="Y128" s="62">
        <f>AVERAGE(L160,L130,L100,L40,L10)</f>
        <v>20</v>
      </c>
      <c r="Z128" s="63">
        <f>Y128/X128</f>
        <v>1</v>
      </c>
      <c r="AB128" s="108">
        <f>MAX(M70,M40,M10)</f>
        <v>1</v>
      </c>
      <c r="AC128" s="8">
        <f>MIN(M70,M40,M10)</f>
        <v>0.95</v>
      </c>
      <c r="AD128" s="8">
        <f>_xlfn.STDEV.P(M130,M100,M70,M40,M10)</f>
        <v>2.3570226039551608E-2</v>
      </c>
    </row>
    <row r="129" spans="1:30">
      <c r="A129" s="148"/>
      <c r="B129" s="148"/>
      <c r="C129" s="19"/>
      <c r="D129" s="19"/>
      <c r="E129" s="19"/>
      <c r="F129" s="68"/>
      <c r="G129" s="128"/>
      <c r="H129" s="128"/>
      <c r="I129" s="128"/>
      <c r="J129" s="130"/>
      <c r="K129" s="19"/>
      <c r="L129" s="19"/>
      <c r="M129" s="68"/>
      <c r="O129" s="180"/>
      <c r="P129" s="6" t="s">
        <v>13</v>
      </c>
      <c r="Q129" s="6"/>
      <c r="R129" s="7">
        <v>4</v>
      </c>
      <c r="S129" s="48">
        <f>AVERAGE(E161,E131,E101,E41,E11)</f>
        <v>0</v>
      </c>
      <c r="T129" s="8">
        <f t="shared" si="9"/>
        <v>0</v>
      </c>
      <c r="U129" s="204"/>
      <c r="V129" s="204"/>
      <c r="W129" s="61" t="s">
        <v>100</v>
      </c>
      <c r="X129" s="49">
        <v>10</v>
      </c>
      <c r="Y129" s="62">
        <f>AVERAGE(L161,L131,L101,L41,L11)</f>
        <v>9</v>
      </c>
      <c r="Z129" s="63">
        <f>Y129/X129</f>
        <v>0.9</v>
      </c>
      <c r="AB129" s="108">
        <f>MAX(M71,M41,M11)</f>
        <v>1</v>
      </c>
      <c r="AC129" s="8">
        <f>MIN(M71,M41,M11)</f>
        <v>0.8</v>
      </c>
      <c r="AD129" s="8">
        <f>_xlfn.STDEV.P(M131,M101,M71,M41,M11)</f>
        <v>8.1649658092772581E-2</v>
      </c>
    </row>
    <row r="130" spans="1:30" ht="16" customHeight="1">
      <c r="A130" s="148"/>
      <c r="B130" s="148"/>
      <c r="C130" s="19"/>
      <c r="D130" s="19"/>
      <c r="E130" s="19"/>
      <c r="F130" s="68"/>
      <c r="G130" s="128"/>
      <c r="H130" s="128"/>
      <c r="I130" s="128"/>
      <c r="J130" s="130"/>
      <c r="K130" s="19"/>
      <c r="L130" s="19"/>
      <c r="M130" s="68"/>
      <c r="O130" s="178" t="s">
        <v>15</v>
      </c>
      <c r="P130" s="6" t="s">
        <v>16</v>
      </c>
      <c r="Q130" s="6"/>
      <c r="R130" s="7">
        <v>30</v>
      </c>
      <c r="S130" s="48">
        <f>AVERAGE(E102,E132,E162,E42,E12)</f>
        <v>0</v>
      </c>
      <c r="T130" s="8">
        <f t="shared" si="9"/>
        <v>0</v>
      </c>
      <c r="U130" s="204">
        <f>SUM(S130:S133)/SUM(R130:R133)</f>
        <v>0</v>
      </c>
      <c r="V130" s="167"/>
      <c r="W130" s="61" t="s">
        <v>48</v>
      </c>
      <c r="X130" s="49">
        <v>10</v>
      </c>
      <c r="Y130" s="62">
        <f>AVERAGE(L72,L42,L12)</f>
        <v>6.666666666666667</v>
      </c>
      <c r="Z130" s="63">
        <f>Y130/X130</f>
        <v>0.66666666666666674</v>
      </c>
      <c r="AB130" s="108">
        <f>MAX(M72,M42,M12)</f>
        <v>1</v>
      </c>
      <c r="AC130" s="8">
        <f>MIN(M72,M42,M12)</f>
        <v>0</v>
      </c>
      <c r="AD130" s="8">
        <f>_xlfn.STDEV.P(M72,M42,M12)</f>
        <v>0.47140452079103168</v>
      </c>
    </row>
    <row r="131" spans="1:30" ht="17" thickBot="1">
      <c r="A131" s="148"/>
      <c r="B131" s="148"/>
      <c r="C131" s="19"/>
      <c r="D131" s="19"/>
      <c r="E131" s="19"/>
      <c r="F131" s="68"/>
      <c r="G131" s="128"/>
      <c r="H131" s="128"/>
      <c r="I131" s="128"/>
      <c r="J131" s="130"/>
      <c r="K131" s="19"/>
      <c r="L131" s="19"/>
      <c r="M131" s="68"/>
      <c r="O131" s="179"/>
      <c r="P131" s="6" t="s">
        <v>18</v>
      </c>
      <c r="Q131" s="6"/>
      <c r="R131" s="7">
        <v>7</v>
      </c>
      <c r="S131" s="66" t="s">
        <v>69</v>
      </c>
      <c r="T131" s="8">
        <f>AVERAGE(F163,F133,F103,F43,F13)</f>
        <v>0.625</v>
      </c>
      <c r="U131" s="204"/>
      <c r="V131" s="226">
        <f>AVERAGE(H73,H43,H13)</f>
        <v>0.25328407224958949</v>
      </c>
      <c r="W131" s="97" t="s">
        <v>19</v>
      </c>
      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8">
        <f>MAX(M73,M43,M13)</f>
        <v>1</v>
      </c>
      <c r="AC131" s="8">
        <f>MIN(M73,M43,M13)</f>
        <v>0.74</v>
      </c>
      <c r="AD131" s="8">
        <f>_xlfn.STDEV.P(M133,M103,M73,M43,M13)</f>
        <v>0.11115554667022098</v>
      </c>
    </row>
    <row r="132" spans="1:30">
      <c r="A132" s="148"/>
      <c r="B132" s="148"/>
      <c r="C132" s="19"/>
      <c r="D132" s="19"/>
      <c r="E132" s="19"/>
      <c r="F132" s="68"/>
      <c r="G132" s="122"/>
      <c r="H132" s="68"/>
      <c r="I132" s="68"/>
      <c r="J132" s="130"/>
      <c r="K132" s="19"/>
      <c r="L132" s="19"/>
      <c r="M132" s="68"/>
      <c r="O132" s="179"/>
      <c r="P132" s="6" t="s">
        <v>20</v>
      </c>
      <c r="Q132" s="6"/>
      <c r="R132" s="7">
        <v>46</v>
      </c>
      <c r="S132" s="66" t="s">
        <v>69</v>
      </c>
      <c r="T132" s="8">
        <f>AVERAGE(F164,F134,F104,F44,F14)</f>
        <v>0.13461538461538461</v>
      </c>
      <c r="U132" s="204"/>
      <c r="V132" s="226"/>
      <c r="W132" s="88" t="s">
        <v>88</v>
      </c>
      <c r="X132" s="99">
        <v>50</v>
      </c>
      <c r="Y132" s="95">
        <f>MAX(L133,L103,L73,L43,L13)</f>
        <v>50</v>
      </c>
      <c r="Z132" s="63">
        <f>Y132/X132</f>
        <v>1</v>
      </c>
    </row>
    <row r="133" spans="1:30" ht="17" thickBot="1">
      <c r="A133" s="148"/>
      <c r="B133" s="148"/>
      <c r="C133" s="19"/>
      <c r="D133" s="19"/>
      <c r="E133" s="19"/>
      <c r="F133" s="68"/>
      <c r="G133" s="122"/>
      <c r="H133" s="128"/>
      <c r="I133" s="128"/>
      <c r="J133" s="129"/>
      <c r="K133" s="19"/>
      <c r="L133" s="19"/>
      <c r="M133" s="71"/>
      <c r="O133" s="179"/>
      <c r="P133" s="6" t="s">
        <v>21</v>
      </c>
      <c r="Q133" s="6"/>
      <c r="R133" s="7">
        <v>4</v>
      </c>
      <c r="S133" s="47">
        <f t="shared" ref="S133:S144" si="10">AVERAGE(E165,E135,E105,E45,E15)</f>
        <v>0</v>
      </c>
      <c r="T133" s="8">
        <f t="shared" si="9"/>
        <v>0</v>
      </c>
      <c r="U133" s="204"/>
      <c r="V133" s="167"/>
      <c r="W133" s="90" t="s">
        <v>87</v>
      </c>
      <c r="X133" s="96">
        <v>50</v>
      </c>
      <c r="Y133" s="96">
        <f>MIN(L133,L103,L73,L43,L13)</f>
        <v>37</v>
      </c>
      <c r="Z133" s="100">
        <f>Y133/X133</f>
        <v>0.74</v>
      </c>
    </row>
    <row r="134" spans="1:30" ht="16" customHeight="1">
      <c r="A134" s="148"/>
      <c r="B134" s="148"/>
      <c r="C134" s="19"/>
      <c r="D134" s="19"/>
      <c r="E134" s="19"/>
      <c r="F134" s="68"/>
      <c r="G134" s="122"/>
      <c r="H134" s="128"/>
      <c r="I134" s="128"/>
      <c r="J134" s="19"/>
      <c r="K134" s="19"/>
      <c r="L134" s="19"/>
      <c r="M134" s="19"/>
      <c r="O134" s="193" t="s">
        <v>22</v>
      </c>
      <c r="P134" s="6" t="s">
        <v>23</v>
      </c>
      <c r="Q134" s="6"/>
      <c r="R134" s="7">
        <v>15</v>
      </c>
      <c r="S134" s="47">
        <f t="shared" si="10"/>
        <v>10</v>
      </c>
      <c r="T134" s="8">
        <f t="shared" si="9"/>
        <v>0.66666666666666663</v>
      </c>
      <c r="U134" s="192">
        <f>SUM(S134:S135)/SUM(R134:R135)</f>
        <v>0.71666666666666667</v>
      </c>
      <c r="V134" s="204">
        <f>SUM(S134:S135)/SUM(R134:R135)</f>
        <v>0.71666666666666667</v>
      </c>
    </row>
    <row r="135" spans="1:30">
      <c r="A135" s="148"/>
      <c r="B135" s="148"/>
      <c r="C135" s="19"/>
      <c r="D135" s="19"/>
      <c r="E135" s="19"/>
      <c r="F135" s="68"/>
      <c r="G135" s="39"/>
      <c r="H135" s="68"/>
      <c r="I135" s="68"/>
      <c r="J135" s="19"/>
      <c r="K135" s="19"/>
      <c r="L135" s="19"/>
      <c r="M135" s="19"/>
      <c r="O135" s="195"/>
      <c r="P135" s="6" t="s">
        <v>24</v>
      </c>
      <c r="Q135" s="6"/>
      <c r="R135" s="7">
        <v>15</v>
      </c>
      <c r="S135" s="47">
        <f t="shared" si="10"/>
        <v>11.5</v>
      </c>
      <c r="T135" s="8">
        <f t="shared" si="9"/>
        <v>0.76666666666666672</v>
      </c>
      <c r="U135" s="192"/>
      <c r="V135" s="204"/>
    </row>
    <row r="136" spans="1:30" ht="16" customHeight="1">
      <c r="A136" s="148"/>
      <c r="B136" s="148"/>
      <c r="C136" s="19"/>
      <c r="D136" s="19"/>
      <c r="E136" s="19"/>
      <c r="F136" s="68"/>
      <c r="G136" s="72"/>
      <c r="H136" s="72"/>
      <c r="I136" s="128"/>
      <c r="J136" s="19"/>
      <c r="K136" s="19"/>
      <c r="L136" s="19"/>
      <c r="M136" s="19"/>
      <c r="O136" s="179" t="s">
        <v>25</v>
      </c>
      <c r="P136" s="6" t="s">
        <v>26</v>
      </c>
      <c r="Q136" s="6"/>
      <c r="R136" s="7">
        <v>2</v>
      </c>
      <c r="S136" s="47">
        <f t="shared" si="10"/>
        <v>1</v>
      </c>
      <c r="T136" s="8">
        <f t="shared" si="9"/>
        <v>0.5</v>
      </c>
      <c r="U136" s="192">
        <f>SUM(S136:S138)/SUM(R136:R138)</f>
        <v>0.5</v>
      </c>
      <c r="V136" s="204">
        <f>SUM(S136:S138)/SUM(R136:R138)</f>
        <v>0.5</v>
      </c>
    </row>
    <row r="137" spans="1:30">
      <c r="A137" s="148"/>
      <c r="B137" s="148"/>
      <c r="C137" s="19"/>
      <c r="D137" s="19"/>
      <c r="E137" s="19"/>
      <c r="F137" s="68"/>
      <c r="G137" s="72"/>
      <c r="H137" s="72"/>
      <c r="I137" s="128"/>
      <c r="J137" s="19"/>
      <c r="K137" s="19"/>
      <c r="L137" s="19"/>
      <c r="M137" s="19"/>
      <c r="O137" s="179"/>
      <c r="P137" s="6" t="s">
        <v>27</v>
      </c>
      <c r="Q137" s="6"/>
      <c r="R137" s="7">
        <v>2</v>
      </c>
      <c r="S137" s="47">
        <f t="shared" si="10"/>
        <v>1.5</v>
      </c>
      <c r="T137" s="8">
        <f t="shared" si="9"/>
        <v>0.75</v>
      </c>
      <c r="U137" s="192"/>
      <c r="V137" s="204"/>
    </row>
    <row r="138" spans="1:30">
      <c r="A138" s="148"/>
      <c r="B138" s="148"/>
      <c r="C138" s="19"/>
      <c r="D138" s="19"/>
      <c r="E138" s="19"/>
      <c r="F138" s="68"/>
      <c r="G138" s="72"/>
      <c r="H138" s="72"/>
      <c r="I138" s="128"/>
      <c r="J138" s="19"/>
      <c r="K138" s="19"/>
      <c r="L138" s="19"/>
      <c r="M138" s="19"/>
      <c r="O138" s="180"/>
      <c r="P138" s="6" t="s">
        <v>28</v>
      </c>
      <c r="Q138" s="6"/>
      <c r="R138" s="7">
        <v>2</v>
      </c>
      <c r="S138" s="47">
        <f t="shared" si="10"/>
        <v>0.5</v>
      </c>
      <c r="T138" s="8">
        <f t="shared" si="9"/>
        <v>0.25</v>
      </c>
      <c r="U138" s="192"/>
      <c r="V138" s="204"/>
    </row>
    <row r="139" spans="1:30" ht="16" customHeight="1">
      <c r="A139" s="148"/>
      <c r="B139" s="148"/>
      <c r="C139" s="19"/>
      <c r="D139" s="19"/>
      <c r="E139" s="19"/>
      <c r="F139" s="68"/>
      <c r="G139" s="72"/>
      <c r="H139" s="72"/>
      <c r="I139" s="128"/>
      <c r="J139" s="19"/>
      <c r="K139" s="19"/>
      <c r="L139" s="19"/>
      <c r="M139" s="19"/>
      <c r="O139" s="178" t="s">
        <v>29</v>
      </c>
      <c r="P139" s="6" t="s">
        <v>30</v>
      </c>
      <c r="Q139" s="6"/>
      <c r="R139" s="7">
        <v>2</v>
      </c>
      <c r="S139" s="47">
        <f t="shared" si="10"/>
        <v>2</v>
      </c>
      <c r="T139" s="8">
        <f t="shared" si="9"/>
        <v>1</v>
      </c>
      <c r="U139" s="192">
        <f>SUM(S139:S144)/SUM(R139:R144)</f>
        <v>1</v>
      </c>
      <c r="V139" s="204">
        <f>SUM(S139:S144)/SUM(R139:R144)</f>
        <v>1</v>
      </c>
      <c r="W139" s="192"/>
    </row>
    <row r="140" spans="1:30">
      <c r="A140" s="148"/>
      <c r="B140" s="148"/>
      <c r="C140" s="19"/>
      <c r="D140" s="19"/>
      <c r="E140" s="19"/>
      <c r="F140" s="68"/>
      <c r="G140" s="72"/>
      <c r="H140" s="72"/>
      <c r="I140" s="128"/>
      <c r="J140" s="19"/>
      <c r="K140" s="19"/>
      <c r="L140" s="19"/>
      <c r="M140" s="19"/>
      <c r="O140" s="179"/>
      <c r="P140" s="6" t="s">
        <v>31</v>
      </c>
      <c r="Q140" s="6"/>
      <c r="R140" s="7">
        <v>2</v>
      </c>
      <c r="S140" s="47">
        <f t="shared" si="10"/>
        <v>2</v>
      </c>
      <c r="T140" s="8">
        <f t="shared" si="9"/>
        <v>1</v>
      </c>
      <c r="U140" s="192"/>
      <c r="V140" s="204"/>
      <c r="W140" s="192"/>
    </row>
    <row r="141" spans="1:30">
      <c r="A141" s="148"/>
      <c r="B141" s="148"/>
      <c r="C141" s="19"/>
      <c r="D141" s="19"/>
      <c r="E141" s="19"/>
      <c r="F141" s="68"/>
      <c r="G141" s="72"/>
      <c r="H141" s="72"/>
      <c r="I141" s="128"/>
      <c r="J141" s="19"/>
      <c r="K141" s="19"/>
      <c r="L141" s="19"/>
      <c r="M141" s="19"/>
      <c r="O141" s="179"/>
      <c r="P141" s="6" t="s">
        <v>32</v>
      </c>
      <c r="Q141" s="6"/>
      <c r="R141" s="7">
        <v>2</v>
      </c>
      <c r="S141" s="47">
        <f t="shared" si="10"/>
        <v>2</v>
      </c>
      <c r="T141" s="8">
        <f t="shared" si="9"/>
        <v>1</v>
      </c>
      <c r="U141" s="192"/>
      <c r="V141" s="204"/>
      <c r="W141" s="192"/>
    </row>
    <row r="142" spans="1:30">
      <c r="A142" s="148"/>
      <c r="B142" s="148"/>
      <c r="C142" s="19"/>
      <c r="D142" s="19"/>
      <c r="E142" s="19"/>
      <c r="F142" s="68"/>
      <c r="G142" s="72"/>
      <c r="H142" s="72"/>
      <c r="I142" s="128"/>
      <c r="J142" s="19"/>
      <c r="K142" s="19"/>
      <c r="L142" s="19"/>
      <c r="M142" s="19"/>
      <c r="O142" s="179"/>
      <c r="P142" s="6" t="s">
        <v>33</v>
      </c>
      <c r="Q142" s="6"/>
      <c r="R142" s="7">
        <v>2</v>
      </c>
      <c r="S142" s="47">
        <f t="shared" si="10"/>
        <v>2</v>
      </c>
      <c r="T142" s="8">
        <f t="shared" si="9"/>
        <v>1</v>
      </c>
      <c r="U142" s="192"/>
      <c r="V142" s="204"/>
      <c r="W142" s="192"/>
    </row>
    <row r="143" spans="1:30">
      <c r="A143" s="148"/>
      <c r="B143" s="148"/>
      <c r="C143" s="19"/>
      <c r="D143" s="19"/>
      <c r="E143" s="19"/>
      <c r="F143" s="68"/>
      <c r="G143" s="72"/>
      <c r="H143" s="72"/>
      <c r="I143" s="128"/>
      <c r="J143" s="19"/>
      <c r="K143" s="19"/>
      <c r="L143" s="19"/>
      <c r="M143" s="19"/>
      <c r="O143" s="179"/>
      <c r="P143" s="6" t="s">
        <v>34</v>
      </c>
      <c r="Q143" s="6"/>
      <c r="R143" s="7">
        <v>2</v>
      </c>
      <c r="S143" s="47">
        <f t="shared" si="10"/>
        <v>2</v>
      </c>
      <c r="T143" s="8">
        <f t="shared" si="9"/>
        <v>1</v>
      </c>
      <c r="U143" s="192"/>
      <c r="V143" s="204"/>
      <c r="W143" s="192"/>
    </row>
    <row r="144" spans="1:30">
      <c r="A144" s="148"/>
      <c r="B144" s="148"/>
      <c r="C144" s="19"/>
      <c r="D144" s="19"/>
      <c r="E144" s="19"/>
      <c r="F144" s="68"/>
      <c r="G144" s="72"/>
      <c r="H144" s="72"/>
      <c r="I144" s="128"/>
      <c r="J144" s="19"/>
      <c r="K144" s="19"/>
      <c r="L144" s="19"/>
      <c r="M144" s="19"/>
      <c r="O144" s="180"/>
      <c r="P144" s="6" t="s">
        <v>35</v>
      </c>
      <c r="Q144" s="6"/>
      <c r="R144" s="7">
        <v>2</v>
      </c>
      <c r="S144" s="47">
        <f t="shared" si="10"/>
        <v>2</v>
      </c>
      <c r="T144" s="8">
        <f t="shared" si="9"/>
        <v>1</v>
      </c>
      <c r="U144" s="192"/>
      <c r="V144" s="204"/>
      <c r="W144" s="192"/>
    </row>
    <row r="145" spans="1:27" ht="16" customHeight="1">
      <c r="A145" s="148"/>
      <c r="B145" s="148"/>
      <c r="C145" s="19"/>
      <c r="D145" s="19"/>
      <c r="E145" s="19"/>
      <c r="F145" s="68"/>
      <c r="G145" s="72"/>
      <c r="H145" s="72"/>
      <c r="I145" s="128"/>
      <c r="J145" s="19"/>
      <c r="K145" s="19"/>
      <c r="L145" s="19"/>
      <c r="M145" s="19"/>
      <c r="O145" s="184" t="s">
        <v>36</v>
      </c>
      <c r="P145" s="6" t="s">
        <v>37</v>
      </c>
      <c r="Q145" s="6"/>
      <c r="R145" s="7">
        <v>8</v>
      </c>
      <c r="S145" s="66" t="s">
        <v>69</v>
      </c>
      <c r="T145" s="8">
        <f>AVERAGE(F177,F147,F117,F57,F27)</f>
        <v>0.33333333333333331</v>
      </c>
      <c r="U145" s="192">
        <f>SUM(S145:S146)/SUM(R145:R146)</f>
        <v>7.4074074074074068E-3</v>
      </c>
      <c r="V145" s="140">
        <f>T145</f>
        <v>0.33333333333333331</v>
      </c>
    </row>
    <row r="146" spans="1:27">
      <c r="A146" s="148"/>
      <c r="B146" s="148"/>
      <c r="C146" s="19"/>
      <c r="D146" s="19"/>
      <c r="E146" s="19"/>
      <c r="F146" s="68"/>
      <c r="G146" s="72"/>
      <c r="H146" s="72"/>
      <c r="I146" s="128"/>
      <c r="J146" s="19"/>
      <c r="K146" s="19"/>
      <c r="L146" s="19"/>
      <c r="M146" s="19"/>
      <c r="O146" s="185"/>
      <c r="P146" s="6" t="s">
        <v>38</v>
      </c>
      <c r="Q146" s="6"/>
      <c r="R146" s="7">
        <v>37</v>
      </c>
      <c r="S146" s="47">
        <f>AVERAGE(E88,E58,E28)</f>
        <v>0.33333333333333331</v>
      </c>
      <c r="T146" s="8">
        <f>S146/R146</f>
        <v>9.0090090090090089E-3</v>
      </c>
      <c r="U146" s="192"/>
      <c r="V146" s="167">
        <f>T146</f>
        <v>9.0090090090090089E-3</v>
      </c>
    </row>
    <row r="147" spans="1:27" ht="16" customHeight="1">
      <c r="A147" s="148"/>
      <c r="B147" s="148"/>
      <c r="C147" s="19"/>
      <c r="D147" s="19"/>
      <c r="E147" s="19"/>
      <c r="F147" s="68"/>
      <c r="G147" s="72"/>
      <c r="H147" s="68"/>
      <c r="I147" s="68"/>
      <c r="J147" s="19"/>
      <c r="K147" s="19"/>
      <c r="L147" s="19"/>
      <c r="M147" s="19"/>
      <c r="O147" s="189" t="s">
        <v>39</v>
      </c>
      <c r="P147" s="6" t="s">
        <v>40</v>
      </c>
      <c r="Q147" s="6"/>
      <c r="R147" s="7">
        <v>2</v>
      </c>
      <c r="S147" s="47">
        <f>AVERAGE(E89,E59,E29)</f>
        <v>2</v>
      </c>
      <c r="T147" s="8">
        <f t="shared" si="9"/>
        <v>1</v>
      </c>
      <c r="U147" s="192">
        <f>SUM(S147:S148)/SUM(R147:R148)</f>
        <v>7.407407407407407E-2</v>
      </c>
      <c r="V147" s="140">
        <f>S147/R147</f>
        <v>1</v>
      </c>
    </row>
    <row r="148" spans="1:27" ht="17" thickBot="1">
      <c r="A148" s="148"/>
      <c r="B148" s="148"/>
      <c r="C148" s="19"/>
      <c r="D148" s="19"/>
      <c r="E148" s="19"/>
      <c r="F148" s="68"/>
      <c r="G148" s="72"/>
      <c r="H148" s="68"/>
      <c r="I148" s="68"/>
      <c r="J148" s="19"/>
      <c r="K148" s="19"/>
      <c r="L148" s="19"/>
      <c r="M148" s="19"/>
      <c r="O148" s="189"/>
      <c r="P148" s="6" t="s">
        <v>41</v>
      </c>
      <c r="Q148" s="6"/>
      <c r="R148" s="7">
        <v>25</v>
      </c>
      <c r="S148" s="48">
        <f>AVERAGE(E90,E60,E30)</f>
        <v>0</v>
      </c>
      <c r="T148" s="8">
        <f t="shared" si="9"/>
        <v>0</v>
      </c>
      <c r="U148" s="192"/>
      <c r="V148" s="168"/>
    </row>
    <row r="149" spans="1:27" ht="17" thickBot="1">
      <c r="A149" s="148"/>
      <c r="B149" s="148"/>
      <c r="C149" s="19"/>
      <c r="D149" s="19"/>
      <c r="E149" s="19"/>
      <c r="F149" s="68"/>
      <c r="G149" s="72"/>
      <c r="H149" s="68"/>
      <c r="I149" s="68"/>
      <c r="J149" s="19"/>
      <c r="K149" s="19"/>
      <c r="L149" s="19"/>
      <c r="M149" s="19"/>
      <c r="P149" s="174" t="s">
        <v>42</v>
      </c>
      <c r="Q149" s="175"/>
      <c r="R149" s="40">
        <f>SUM(R127:R148)</f>
        <v>219</v>
      </c>
      <c r="S149" s="41">
        <f>SUM(S127:S148)</f>
        <v>42.583333333333336</v>
      </c>
      <c r="T149" s="141">
        <f>S149/R149</f>
        <v>0.19444444444444445</v>
      </c>
      <c r="U149" s="85">
        <f>AVERAGE(U127:U148)</f>
        <v>0.38386243386243385</v>
      </c>
      <c r="V149" s="137">
        <f>AVERAGE(I92,I62,I32)</f>
        <v>0.49351425157876766</v>
      </c>
      <c r="W149" s="83">
        <f>MAX(I92,I62,I32)</f>
        <v>0.63095238095238093</v>
      </c>
      <c r="X149" s="84">
        <f>MIN(I92,I62,I32)</f>
        <v>0.27419354838709675</v>
      </c>
      <c r="Z149" s="150">
        <f>AVERAGE(Z131,Z103)</f>
        <v>0.9095833333333333</v>
      </c>
      <c r="AA149" s="10" t="s">
        <v>116</v>
      </c>
    </row>
    <row r="150" spans="1:27" ht="16" customHeight="1">
      <c r="A150" s="148"/>
      <c r="B150" s="148"/>
      <c r="C150" s="19"/>
      <c r="D150" s="19"/>
      <c r="E150" s="19"/>
      <c r="F150" s="68"/>
      <c r="G150" s="72"/>
      <c r="H150" s="68"/>
      <c r="I150" s="68"/>
      <c r="J150" s="19"/>
      <c r="K150" s="19"/>
      <c r="L150" s="19"/>
      <c r="M150" s="19"/>
      <c r="O150" s="16"/>
      <c r="P150" s="16"/>
      <c r="T150" s="214" t="s">
        <v>57</v>
      </c>
      <c r="U150" s="224" t="s">
        <v>96</v>
      </c>
      <c r="V150" s="215" t="s">
        <v>91</v>
      </c>
      <c r="W150" s="214" t="s">
        <v>90</v>
      </c>
      <c r="X150" s="214" t="s">
        <v>89</v>
      </c>
    </row>
    <row r="151" spans="1:27">
      <c r="A151" s="148"/>
      <c r="B151" s="148"/>
      <c r="C151" s="69"/>
      <c r="D151" s="19"/>
      <c r="E151" s="19"/>
      <c r="F151" s="19"/>
      <c r="G151" s="68"/>
      <c r="H151" s="68"/>
      <c r="I151" s="68"/>
      <c r="J151" s="19"/>
      <c r="K151" s="19"/>
      <c r="L151" s="19"/>
      <c r="M151" s="19"/>
      <c r="T151" s="214"/>
      <c r="U151" s="225"/>
      <c r="V151" s="216"/>
      <c r="W151" s="214"/>
      <c r="X151" s="214"/>
    </row>
    <row r="152" spans="1:27">
      <c r="A152" s="148"/>
      <c r="B152" s="148"/>
      <c r="C152" s="69"/>
      <c r="D152" s="69"/>
      <c r="E152" s="71"/>
      <c r="F152" s="74"/>
      <c r="G152" s="68"/>
      <c r="H152" s="68"/>
      <c r="I152" s="68"/>
      <c r="J152" s="74"/>
      <c r="K152" s="45"/>
      <c r="L152" s="19"/>
      <c r="M152" s="19"/>
      <c r="T152" s="214"/>
      <c r="U152" s="225"/>
      <c r="V152" s="216"/>
      <c r="W152" s="214"/>
      <c r="X152" s="214"/>
    </row>
    <row r="153" spans="1:27">
      <c r="A153" s="148"/>
      <c r="B153" s="148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T153" s="214"/>
      <c r="U153" s="225"/>
      <c r="V153" s="216"/>
      <c r="W153" s="214"/>
      <c r="X153" s="214"/>
    </row>
    <row r="154" spans="1:27">
      <c r="A154" s="148"/>
      <c r="B154" s="148"/>
      <c r="C154" s="42"/>
      <c r="D154" s="42"/>
      <c r="E154" s="42"/>
      <c r="F154" s="19"/>
      <c r="G154" s="19"/>
      <c r="H154" s="19"/>
      <c r="I154" s="19"/>
      <c r="J154" s="19"/>
      <c r="K154" s="19"/>
      <c r="L154" s="19"/>
      <c r="M154" s="19"/>
      <c r="T154" s="214"/>
      <c r="U154" s="225"/>
      <c r="V154" s="216"/>
      <c r="W154" s="214"/>
      <c r="X154" s="214"/>
    </row>
    <row r="155" spans="1:27">
      <c r="A155" s="148"/>
      <c r="B155" s="148"/>
      <c r="C155" s="146"/>
      <c r="D155" s="146"/>
      <c r="E155" s="146"/>
      <c r="F155" s="146"/>
      <c r="G155" s="45"/>
      <c r="H155" s="45"/>
      <c r="I155" s="45"/>
      <c r="J155" s="45"/>
      <c r="K155" s="45"/>
      <c r="L155" s="19"/>
      <c r="M155" s="19"/>
      <c r="T155" s="214"/>
      <c r="U155" s="225"/>
      <c r="V155" s="216"/>
      <c r="W155" s="214"/>
      <c r="X155" s="214"/>
    </row>
    <row r="156" spans="1:27">
      <c r="A156" s="148"/>
      <c r="B156" s="148"/>
      <c r="C156" s="146"/>
      <c r="D156" s="146"/>
      <c r="E156" s="146"/>
      <c r="F156" s="146"/>
      <c r="G156" s="19"/>
      <c r="H156" s="19"/>
      <c r="I156" s="19"/>
      <c r="J156" s="19"/>
      <c r="K156" s="19"/>
      <c r="L156" s="19"/>
      <c r="M156" s="19"/>
      <c r="T156" s="214"/>
      <c r="U156" s="225"/>
      <c r="V156" s="216"/>
      <c r="W156" s="214"/>
      <c r="X156" s="214"/>
    </row>
    <row r="157" spans="1:27">
      <c r="A157" s="146"/>
      <c r="B157" s="146"/>
      <c r="C157" s="146"/>
      <c r="D157" s="146"/>
      <c r="E157" s="146"/>
      <c r="F157" s="146"/>
      <c r="G157" s="19"/>
      <c r="H157" s="19"/>
      <c r="I157" s="19"/>
      <c r="J157" s="19"/>
      <c r="K157" s="19"/>
      <c r="L157" s="19"/>
      <c r="M157" s="19"/>
      <c r="T157" s="214"/>
      <c r="U157" s="225"/>
      <c r="V157" s="216"/>
      <c r="W157" s="214"/>
      <c r="X157" s="214"/>
    </row>
    <row r="158" spans="1:27">
      <c r="A158" s="146"/>
      <c r="B158" s="146"/>
      <c r="C158" s="146"/>
      <c r="D158" s="146"/>
      <c r="E158" s="146"/>
      <c r="F158" s="146"/>
      <c r="G158" s="42"/>
      <c r="H158" s="42"/>
      <c r="I158" s="42"/>
      <c r="J158" s="67"/>
      <c r="K158" s="67"/>
      <c r="L158" s="67"/>
      <c r="M158" s="19"/>
      <c r="T158" s="214"/>
      <c r="U158" s="225"/>
      <c r="V158" s="216"/>
      <c r="W158" s="214"/>
      <c r="X158" s="214"/>
    </row>
    <row r="159" spans="1:27">
      <c r="A159" s="146"/>
      <c r="B159" s="146"/>
      <c r="C159" s="146"/>
      <c r="D159" s="146"/>
      <c r="E159" s="146"/>
      <c r="F159" s="146"/>
      <c r="G159" s="145"/>
      <c r="H159" s="145"/>
      <c r="I159" s="128"/>
      <c r="J159" s="69"/>
      <c r="K159" s="19"/>
      <c r="L159" s="19"/>
      <c r="M159" s="68"/>
    </row>
    <row r="160" spans="1:27">
      <c r="A160" s="146"/>
      <c r="B160" s="146"/>
      <c r="C160" s="146"/>
      <c r="D160" s="146"/>
      <c r="E160" s="146"/>
      <c r="F160" s="146"/>
      <c r="G160" s="145"/>
      <c r="H160" s="145"/>
      <c r="I160" s="128"/>
      <c r="J160" s="69"/>
      <c r="K160" s="19"/>
      <c r="L160" s="19"/>
      <c r="M160" s="68"/>
    </row>
    <row r="161" spans="1:20">
      <c r="A161" s="146"/>
      <c r="B161" s="146"/>
      <c r="C161" s="146"/>
      <c r="D161" s="146"/>
      <c r="E161" s="146"/>
      <c r="F161" s="146"/>
      <c r="G161" s="145"/>
      <c r="H161" s="145"/>
      <c r="I161" s="128"/>
      <c r="J161" s="69"/>
      <c r="K161" s="19"/>
      <c r="L161" s="19"/>
      <c r="M161" s="68"/>
    </row>
    <row r="162" spans="1:20">
      <c r="A162" s="146"/>
      <c r="B162" s="146"/>
      <c r="C162" s="146"/>
      <c r="D162" s="146"/>
      <c r="E162" s="146"/>
      <c r="F162" s="146"/>
      <c r="G162" s="147"/>
      <c r="H162" s="68"/>
      <c r="I162" s="68"/>
      <c r="J162" s="69"/>
      <c r="K162" s="19"/>
      <c r="L162" s="19"/>
      <c r="M162" s="68"/>
    </row>
    <row r="163" spans="1:20">
      <c r="A163" s="146"/>
      <c r="B163" s="146"/>
      <c r="C163" s="146"/>
      <c r="D163" s="146"/>
      <c r="E163" s="146"/>
      <c r="F163" s="146"/>
      <c r="G163" s="147"/>
      <c r="H163" s="145"/>
      <c r="I163" s="128"/>
      <c r="J163" s="70"/>
      <c r="K163" s="19"/>
      <c r="L163" s="19"/>
      <c r="M163" s="71"/>
      <c r="P163" t="s">
        <v>98</v>
      </c>
      <c r="Q163" s="10" t="s">
        <v>104</v>
      </c>
      <c r="R163" s="95"/>
      <c r="S163" s="95"/>
      <c r="T163" s="13" t="s">
        <v>105</v>
      </c>
    </row>
    <row r="164" spans="1:20">
      <c r="A164" s="146"/>
      <c r="B164" s="146"/>
      <c r="C164" s="146"/>
      <c r="D164" s="146"/>
      <c r="E164" s="146"/>
      <c r="F164" s="146"/>
      <c r="G164" s="147"/>
      <c r="H164" s="145"/>
      <c r="I164" s="128"/>
      <c r="J164" s="19"/>
      <c r="K164" s="19"/>
      <c r="L164" s="19"/>
      <c r="M164" s="19"/>
      <c r="O164" t="s">
        <v>8</v>
      </c>
      <c r="P164" s="8">
        <f>V127</f>
        <v>0.3888888888888889</v>
      </c>
      <c r="Q164" s="8">
        <v>1</v>
      </c>
      <c r="R164" s="95"/>
      <c r="S164" s="113" t="s">
        <v>10</v>
      </c>
      <c r="T164" s="107">
        <f>_xlfn.STDEV.P(Z99,Z127)</f>
        <v>8.3333333333333037E-3</v>
      </c>
    </row>
    <row r="165" spans="1:20">
      <c r="A165" s="146"/>
      <c r="B165" s="146"/>
      <c r="C165" s="146"/>
      <c r="D165" s="146"/>
      <c r="E165" s="146"/>
      <c r="F165" s="146"/>
      <c r="G165" s="147"/>
      <c r="H165" s="68"/>
      <c r="I165" s="68"/>
      <c r="J165" s="19"/>
      <c r="K165" s="19"/>
      <c r="L165" s="19"/>
      <c r="M165" s="19"/>
      <c r="O165" t="s">
        <v>101</v>
      </c>
      <c r="P165" s="8">
        <f>V131</f>
        <v>0.25328407224958949</v>
      </c>
      <c r="Q165" s="8">
        <v>1</v>
      </c>
      <c r="R165" s="95"/>
      <c r="S165" s="113" t="s">
        <v>99</v>
      </c>
      <c r="T165" s="107">
        <f>_xlfn.STDEV.P(Z100,Z128)</f>
        <v>1.6666666666666718E-2</v>
      </c>
    </row>
    <row r="166" spans="1:20">
      <c r="A166" s="146"/>
      <c r="B166" s="146"/>
      <c r="C166" s="146"/>
      <c r="D166" s="146"/>
      <c r="E166" s="146"/>
      <c r="F166" s="146"/>
      <c r="G166" s="145"/>
      <c r="H166" s="145"/>
      <c r="I166" s="128"/>
      <c r="J166" s="19"/>
      <c r="K166" s="19"/>
      <c r="L166" s="19"/>
      <c r="M166" s="19"/>
      <c r="O166" t="s">
        <v>22</v>
      </c>
      <c r="P166" s="8">
        <f>V134</f>
        <v>0.71666666666666667</v>
      </c>
      <c r="Q166" s="8">
        <v>1</v>
      </c>
      <c r="R166" s="95"/>
      <c r="S166" s="113" t="s">
        <v>100</v>
      </c>
      <c r="T166" s="107">
        <f>_xlfn.STDEV.P(Z101,Z129)</f>
        <v>4.9999999999999989E-2</v>
      </c>
    </row>
    <row r="167" spans="1:20">
      <c r="A167" s="146"/>
      <c r="B167" s="146"/>
      <c r="C167" s="146"/>
      <c r="D167" s="146"/>
      <c r="E167" s="146"/>
      <c r="F167" s="146"/>
      <c r="G167" s="145"/>
      <c r="H167" s="145"/>
      <c r="I167" s="128"/>
      <c r="J167" s="19"/>
      <c r="K167" s="19"/>
      <c r="L167" s="19"/>
      <c r="M167" s="19"/>
      <c r="O167" t="s">
        <v>25</v>
      </c>
      <c r="P167" s="8">
        <f>V136</f>
        <v>0.5</v>
      </c>
      <c r="Q167" s="8">
        <v>1</v>
      </c>
      <c r="R167" s="95"/>
      <c r="S167" s="113" t="s">
        <v>48</v>
      </c>
      <c r="T167" s="107">
        <f>_xlfn.STDEV.P(Z102,Z130)</f>
        <v>6.6666666666666652E-2</v>
      </c>
    </row>
    <row r="168" spans="1:20">
      <c r="A168" s="146"/>
      <c r="B168" s="146"/>
      <c r="C168" s="146"/>
      <c r="D168" s="146"/>
      <c r="E168" s="146"/>
      <c r="F168" s="146"/>
      <c r="G168" s="145"/>
      <c r="H168" s="145"/>
      <c r="I168" s="128"/>
      <c r="J168" s="19"/>
      <c r="K168" s="19"/>
      <c r="L168" s="19"/>
      <c r="M168" s="19"/>
      <c r="O168" t="s">
        <v>29</v>
      </c>
      <c r="P168" s="8">
        <f>V139</f>
        <v>1</v>
      </c>
      <c r="Q168" s="8">
        <v>1</v>
      </c>
      <c r="R168" s="95"/>
      <c r="S168" s="115" t="s">
        <v>19</v>
      </c>
      <c r="T168" s="107">
        <f>_xlfn.STDEV.P(Z103,Z131)</f>
        <v>3.0416666666666647E-2</v>
      </c>
    </row>
    <row r="169" spans="1:20">
      <c r="A169" s="146"/>
      <c r="B169" s="146"/>
      <c r="C169" s="146"/>
      <c r="D169" s="146"/>
      <c r="E169" s="146"/>
      <c r="F169" s="146"/>
      <c r="G169" s="145"/>
      <c r="H169" s="145"/>
      <c r="I169" s="128"/>
      <c r="J169" s="19"/>
      <c r="K169" s="19"/>
      <c r="L169" s="19"/>
      <c r="M169" s="19"/>
      <c r="O169" t="s">
        <v>102</v>
      </c>
      <c r="P169" s="8">
        <f>V145</f>
        <v>0.33333333333333331</v>
      </c>
      <c r="Q169" s="8">
        <v>1</v>
      </c>
    </row>
    <row r="170" spans="1:20">
      <c r="A170" s="146"/>
      <c r="B170" s="146"/>
      <c r="C170" s="146"/>
      <c r="D170" s="146"/>
      <c r="E170" s="146"/>
      <c r="F170" s="146"/>
      <c r="G170" s="145"/>
      <c r="H170" s="145"/>
      <c r="I170" s="128"/>
      <c r="J170" s="19"/>
      <c r="K170" s="19"/>
      <c r="L170" s="19"/>
      <c r="M170" s="19"/>
      <c r="O170" t="s">
        <v>103</v>
      </c>
      <c r="P170" s="8">
        <f>V147</f>
        <v>1</v>
      </c>
      <c r="Q170" s="8">
        <v>1</v>
      </c>
    </row>
    <row r="171" spans="1:20">
      <c r="A171" s="146"/>
      <c r="B171" s="146"/>
      <c r="C171" s="146"/>
      <c r="D171" s="146"/>
      <c r="E171" s="146"/>
      <c r="F171" s="146"/>
      <c r="G171" s="145"/>
      <c r="H171" s="145"/>
      <c r="I171" s="128"/>
      <c r="J171" s="19"/>
      <c r="K171" s="19"/>
      <c r="L171" s="19"/>
      <c r="M171" s="19"/>
      <c r="O171" s="95" t="s">
        <v>106</v>
      </c>
      <c r="P171" s="112">
        <f>V149</f>
        <v>0.49351425157876766</v>
      </c>
      <c r="Q171" s="8">
        <v>1</v>
      </c>
    </row>
    <row r="172" spans="1:20">
      <c r="A172" s="146"/>
      <c r="B172" s="146"/>
      <c r="C172" s="146"/>
      <c r="D172" s="146"/>
      <c r="E172" s="146"/>
      <c r="F172" s="146"/>
      <c r="G172" s="145"/>
      <c r="H172" s="145"/>
      <c r="I172" s="128"/>
      <c r="J172" s="19"/>
      <c r="K172" s="19"/>
      <c r="L172" s="19"/>
      <c r="M172" s="19"/>
      <c r="O172" s="113" t="s">
        <v>10</v>
      </c>
      <c r="P172" s="114">
        <f>Z127</f>
        <v>0.95</v>
      </c>
      <c r="Q172" s="8">
        <v>1</v>
      </c>
    </row>
    <row r="173" spans="1:20">
      <c r="A173" s="146"/>
      <c r="B173" s="146"/>
      <c r="C173" s="146"/>
      <c r="D173" s="146"/>
      <c r="E173" s="146"/>
      <c r="F173" s="146"/>
      <c r="G173" s="145"/>
      <c r="H173" s="145"/>
      <c r="I173" s="128"/>
      <c r="J173" s="19"/>
      <c r="K173" s="19"/>
      <c r="L173" s="19"/>
      <c r="M173" s="19"/>
      <c r="O173" s="113" t="s">
        <v>99</v>
      </c>
      <c r="P173" s="114">
        <f>Z128</f>
        <v>1</v>
      </c>
      <c r="Q173" s="8">
        <v>1</v>
      </c>
    </row>
    <row r="174" spans="1:20">
      <c r="A174" s="146"/>
      <c r="B174" s="146"/>
      <c r="C174" s="146"/>
      <c r="D174" s="146"/>
      <c r="E174" s="146"/>
      <c r="F174" s="146"/>
      <c r="G174" s="145"/>
      <c r="H174" s="145"/>
      <c r="I174" s="128"/>
      <c r="J174" s="19"/>
      <c r="K174" s="19"/>
      <c r="L174" s="19"/>
      <c r="M174" s="19"/>
      <c r="O174" s="113" t="s">
        <v>100</v>
      </c>
      <c r="P174" s="114">
        <f>Z129</f>
        <v>0.9</v>
      </c>
      <c r="Q174" s="8">
        <v>1</v>
      </c>
    </row>
    <row r="175" spans="1:20">
      <c r="A175" s="146"/>
      <c r="B175" s="146"/>
      <c r="C175" s="146"/>
      <c r="D175" s="146"/>
      <c r="E175" s="146"/>
      <c r="F175" s="146"/>
      <c r="G175" s="145"/>
      <c r="H175" s="145"/>
      <c r="I175" s="128"/>
      <c r="J175" s="19"/>
      <c r="K175" s="19"/>
      <c r="L175" s="19"/>
      <c r="M175" s="19"/>
      <c r="O175" s="113" t="s">
        <v>48</v>
      </c>
      <c r="P175" s="114">
        <f>Z130</f>
        <v>0.66666666666666674</v>
      </c>
      <c r="Q175" s="8">
        <v>1</v>
      </c>
    </row>
    <row r="176" spans="1:20">
      <c r="A176" s="146"/>
      <c r="B176" s="146"/>
      <c r="C176" s="146"/>
      <c r="D176" s="146"/>
      <c r="E176" s="146"/>
      <c r="F176" s="146"/>
      <c r="G176" s="145"/>
      <c r="H176" s="145"/>
      <c r="I176" s="128"/>
      <c r="J176" s="19"/>
      <c r="K176" s="19"/>
      <c r="L176" s="19"/>
      <c r="M176" s="19"/>
      <c r="O176" s="115" t="s">
        <v>107</v>
      </c>
      <c r="P176" s="114">
        <f>Z131</f>
        <v>0.87916666666666665</v>
      </c>
      <c r="Q176" s="8">
        <v>1</v>
      </c>
    </row>
    <row r="177" spans="1:13">
      <c r="A177" s="146"/>
      <c r="B177" s="146"/>
      <c r="C177" s="146"/>
      <c r="D177" s="146"/>
      <c r="E177" s="146"/>
      <c r="F177" s="146"/>
      <c r="G177" s="145"/>
      <c r="H177" s="68"/>
      <c r="I177" s="68"/>
      <c r="J177" s="19"/>
      <c r="K177" s="19"/>
      <c r="L177" s="19"/>
      <c r="M177" s="19"/>
    </row>
    <row r="178" spans="1:13">
      <c r="A178" s="146"/>
      <c r="B178" s="146"/>
      <c r="C178" s="146"/>
      <c r="D178" s="146"/>
      <c r="E178" s="146"/>
      <c r="F178" s="146"/>
      <c r="G178" s="145"/>
      <c r="H178" s="68"/>
      <c r="I178" s="68"/>
      <c r="J178" s="19"/>
      <c r="K178" s="19"/>
      <c r="L178" s="19"/>
      <c r="M178" s="19"/>
    </row>
    <row r="179" spans="1:13">
      <c r="A179" s="146"/>
      <c r="B179" s="146"/>
      <c r="C179" s="146"/>
      <c r="D179" s="146"/>
      <c r="E179" s="146"/>
      <c r="F179" s="146"/>
      <c r="G179" s="128"/>
      <c r="H179" s="68"/>
      <c r="I179" s="68"/>
      <c r="J179" s="19"/>
      <c r="K179" s="19"/>
      <c r="L179" s="19"/>
      <c r="M179" s="19"/>
    </row>
    <row r="180" spans="1:13">
      <c r="A180" s="146"/>
      <c r="B180" s="146"/>
      <c r="C180" s="146"/>
      <c r="D180" s="146"/>
      <c r="E180" s="146"/>
      <c r="F180" s="146"/>
      <c r="G180" s="128"/>
      <c r="H180" s="68"/>
      <c r="I180" s="68"/>
      <c r="J180" s="19"/>
      <c r="K180" s="19"/>
      <c r="L180" s="19"/>
      <c r="M180" s="19"/>
    </row>
    <row r="181" spans="1:13">
      <c r="A181" s="146"/>
      <c r="B181" s="146"/>
      <c r="C181" s="146"/>
      <c r="D181" s="146"/>
      <c r="E181" s="146"/>
      <c r="F181" s="146"/>
      <c r="G181" s="68"/>
      <c r="H181" s="68"/>
      <c r="I181" s="68"/>
      <c r="J181" s="19"/>
      <c r="K181" s="19"/>
      <c r="L181" s="19"/>
      <c r="M181" s="19"/>
    </row>
    <row r="182" spans="1:13">
      <c r="A182" s="146"/>
      <c r="B182" s="146"/>
      <c r="C182" s="146"/>
      <c r="D182" s="146"/>
      <c r="E182" s="146"/>
      <c r="F182" s="146"/>
      <c r="G182" s="68"/>
      <c r="H182" s="68"/>
      <c r="I182" s="68"/>
      <c r="J182" s="74"/>
      <c r="K182" s="45"/>
      <c r="L182" s="19"/>
      <c r="M182" s="19"/>
    </row>
    <row r="183" spans="1:13">
      <c r="A183" s="146"/>
      <c r="B183" s="146"/>
      <c r="C183" s="146"/>
      <c r="D183" s="146"/>
      <c r="E183" s="146"/>
      <c r="F183" s="146"/>
    </row>
    <row r="184" spans="1:13">
      <c r="A184" s="146"/>
      <c r="B184" s="146"/>
      <c r="C184" s="146"/>
      <c r="D184" s="146"/>
      <c r="E184" s="146"/>
      <c r="F184" s="146"/>
    </row>
    <row r="185" spans="1:13">
      <c r="A185" s="146"/>
      <c r="B185" s="146"/>
      <c r="C185" s="146"/>
      <c r="D185" s="146"/>
      <c r="E185" s="146"/>
      <c r="F185" s="146"/>
    </row>
  </sheetData>
  <mergeCells count="207">
    <mergeCell ref="I13:I14"/>
    <mergeCell ref="I16:I17"/>
    <mergeCell ref="I18:I20"/>
    <mergeCell ref="I21:I26"/>
    <mergeCell ref="G31:H31"/>
    <mergeCell ref="G32:H32"/>
    <mergeCell ref="B33:C33"/>
    <mergeCell ref="B63:C63"/>
    <mergeCell ref="B93:C93"/>
    <mergeCell ref="I39:I41"/>
    <mergeCell ref="I43:I44"/>
    <mergeCell ref="I46:I47"/>
    <mergeCell ref="I48:I50"/>
    <mergeCell ref="I51:I56"/>
    <mergeCell ref="G61:H61"/>
    <mergeCell ref="G62:H62"/>
    <mergeCell ref="I69:I71"/>
    <mergeCell ref="I73:I74"/>
    <mergeCell ref="I76:I77"/>
    <mergeCell ref="I78:I80"/>
    <mergeCell ref="I81:I86"/>
    <mergeCell ref="G91:H91"/>
    <mergeCell ref="G92:H92"/>
    <mergeCell ref="B91:C91"/>
    <mergeCell ref="O134:O135"/>
    <mergeCell ref="U134:U135"/>
    <mergeCell ref="V134:V135"/>
    <mergeCell ref="O136:O138"/>
    <mergeCell ref="U136:U138"/>
    <mergeCell ref="U127:U129"/>
    <mergeCell ref="V127:V129"/>
    <mergeCell ref="O130:O133"/>
    <mergeCell ref="AD98:AE98"/>
    <mergeCell ref="U130:U133"/>
    <mergeCell ref="V131:V132"/>
    <mergeCell ref="P121:Q121"/>
    <mergeCell ref="Q122:R122"/>
    <mergeCell ref="Q126:R126"/>
    <mergeCell ref="O127:O129"/>
    <mergeCell ref="O117:O118"/>
    <mergeCell ref="U117:U118"/>
    <mergeCell ref="O119:O120"/>
    <mergeCell ref="O111:O116"/>
    <mergeCell ref="U111:U116"/>
    <mergeCell ref="V111:V116"/>
    <mergeCell ref="O108:O110"/>
    <mergeCell ref="U108:U110"/>
    <mergeCell ref="V108:V110"/>
    <mergeCell ref="W150:W158"/>
    <mergeCell ref="X150:X158"/>
    <mergeCell ref="V150:V158"/>
    <mergeCell ref="O145:O146"/>
    <mergeCell ref="O147:O148"/>
    <mergeCell ref="P149:Q149"/>
    <mergeCell ref="T150:T158"/>
    <mergeCell ref="V136:V138"/>
    <mergeCell ref="O139:O144"/>
    <mergeCell ref="U139:U144"/>
    <mergeCell ref="V139:V144"/>
    <mergeCell ref="U150:U158"/>
    <mergeCell ref="U145:U146"/>
    <mergeCell ref="U147:U148"/>
    <mergeCell ref="W139:W144"/>
    <mergeCell ref="O106:O107"/>
    <mergeCell ref="U106:U107"/>
    <mergeCell ref="V106:V107"/>
    <mergeCell ref="O102:O105"/>
    <mergeCell ref="U102:U105"/>
    <mergeCell ref="V103:V104"/>
    <mergeCell ref="O99:O101"/>
    <mergeCell ref="U99:U101"/>
    <mergeCell ref="V99:V101"/>
    <mergeCell ref="P91:Q91"/>
    <mergeCell ref="C92:D92"/>
    <mergeCell ref="Q92:R92"/>
    <mergeCell ref="Q98:R98"/>
    <mergeCell ref="A87:A88"/>
    <mergeCell ref="G87:G88"/>
    <mergeCell ref="O87:O88"/>
    <mergeCell ref="U87:U88"/>
    <mergeCell ref="A89:A90"/>
    <mergeCell ref="O89:O90"/>
    <mergeCell ref="E92:F92"/>
    <mergeCell ref="A81:A86"/>
    <mergeCell ref="G81:G86"/>
    <mergeCell ref="H81:H86"/>
    <mergeCell ref="O81:O86"/>
    <mergeCell ref="U81:U86"/>
    <mergeCell ref="V81:V86"/>
    <mergeCell ref="A78:A80"/>
    <mergeCell ref="G78:G80"/>
    <mergeCell ref="H78:H80"/>
    <mergeCell ref="O78:O80"/>
    <mergeCell ref="U78:U80"/>
    <mergeCell ref="V78:V80"/>
    <mergeCell ref="A76:A77"/>
    <mergeCell ref="G76:G77"/>
    <mergeCell ref="H76:H77"/>
    <mergeCell ref="O76:O77"/>
    <mergeCell ref="U76:U77"/>
    <mergeCell ref="V76:V77"/>
    <mergeCell ref="A72:A75"/>
    <mergeCell ref="G72:G75"/>
    <mergeCell ref="O72:O75"/>
    <mergeCell ref="U72:U75"/>
    <mergeCell ref="H73:H74"/>
    <mergeCell ref="V73:V74"/>
    <mergeCell ref="A69:A71"/>
    <mergeCell ref="G69:G71"/>
    <mergeCell ref="H69:H71"/>
    <mergeCell ref="O69:O71"/>
    <mergeCell ref="U69:U71"/>
    <mergeCell ref="V69:V71"/>
    <mergeCell ref="B61:C61"/>
    <mergeCell ref="P61:Q61"/>
    <mergeCell ref="C62:D62"/>
    <mergeCell ref="Q62:R62"/>
    <mergeCell ref="C68:D68"/>
    <mergeCell ref="Q68:R68"/>
    <mergeCell ref="A57:A58"/>
    <mergeCell ref="G57:G58"/>
    <mergeCell ref="O57:O58"/>
    <mergeCell ref="E62:F62"/>
    <mergeCell ref="U57:U58"/>
    <mergeCell ref="A59:A60"/>
    <mergeCell ref="O59:O60"/>
    <mergeCell ref="A51:A56"/>
    <mergeCell ref="G51:G56"/>
    <mergeCell ref="H51:H56"/>
    <mergeCell ref="O51:O56"/>
    <mergeCell ref="U51:U56"/>
    <mergeCell ref="V51:V56"/>
    <mergeCell ref="A48:A50"/>
    <mergeCell ref="G48:G50"/>
    <mergeCell ref="H48:H50"/>
    <mergeCell ref="O48:O50"/>
    <mergeCell ref="U48:U50"/>
    <mergeCell ref="V48:V50"/>
    <mergeCell ref="A46:A47"/>
    <mergeCell ref="G46:G47"/>
    <mergeCell ref="H46:H47"/>
    <mergeCell ref="O46:O47"/>
    <mergeCell ref="U46:U47"/>
    <mergeCell ref="V46:V47"/>
    <mergeCell ref="U42:U45"/>
    <mergeCell ref="H43:H44"/>
    <mergeCell ref="V43:V44"/>
    <mergeCell ref="A39:A41"/>
    <mergeCell ref="G39:G41"/>
    <mergeCell ref="H39:H41"/>
    <mergeCell ref="O39:O41"/>
    <mergeCell ref="U39:U41"/>
    <mergeCell ref="V39:V41"/>
    <mergeCell ref="A29:A30"/>
    <mergeCell ref="O29:O30"/>
    <mergeCell ref="C38:D38"/>
    <mergeCell ref="Q38:R38"/>
    <mergeCell ref="A27:A28"/>
    <mergeCell ref="G27:G28"/>
    <mergeCell ref="O27:O28"/>
    <mergeCell ref="A42:A45"/>
    <mergeCell ref="G42:G45"/>
    <mergeCell ref="O42:O45"/>
    <mergeCell ref="O21:O26"/>
    <mergeCell ref="U21:U26"/>
    <mergeCell ref="V21:V26"/>
    <mergeCell ref="B31:C31"/>
    <mergeCell ref="P31:Q31"/>
    <mergeCell ref="C32:D32"/>
    <mergeCell ref="E32:F32"/>
    <mergeCell ref="Q32:R32"/>
    <mergeCell ref="U27:U28"/>
    <mergeCell ref="A1:E2"/>
    <mergeCell ref="A3:E3"/>
    <mergeCell ref="O3:S3"/>
    <mergeCell ref="C8:D8"/>
    <mergeCell ref="Q8:R8"/>
    <mergeCell ref="A9:A11"/>
    <mergeCell ref="G9:G11"/>
    <mergeCell ref="H9:H11"/>
    <mergeCell ref="O9:O11"/>
    <mergeCell ref="F1:J2"/>
    <mergeCell ref="I9:I11"/>
    <mergeCell ref="AD126:AE126"/>
    <mergeCell ref="U9:U11"/>
    <mergeCell ref="V9:V11"/>
    <mergeCell ref="A12:A15"/>
    <mergeCell ref="G12:G15"/>
    <mergeCell ref="O12:O15"/>
    <mergeCell ref="U12:U15"/>
    <mergeCell ref="H13:H14"/>
    <mergeCell ref="V13:V14"/>
    <mergeCell ref="A18:A20"/>
    <mergeCell ref="G18:G20"/>
    <mergeCell ref="H18:H20"/>
    <mergeCell ref="O18:O20"/>
    <mergeCell ref="U18:U20"/>
    <mergeCell ref="V18:V20"/>
    <mergeCell ref="A16:A17"/>
    <mergeCell ref="G16:G17"/>
    <mergeCell ref="H16:H17"/>
    <mergeCell ref="O16:O17"/>
    <mergeCell ref="U16:U17"/>
    <mergeCell ref="V16:V17"/>
    <mergeCell ref="A21:A26"/>
    <mergeCell ref="G21:G26"/>
    <mergeCell ref="H21:H26"/>
  </mergeCells>
  <pageMargins left="0.7" right="0.7" top="0.75" bottom="0.75" header="0.3" footer="0.3"/>
  <pageSetup orientation="portrait" horizontalDpi="0" verticalDpi="0"/>
  <ignoredErrors>
    <ignoredError sqref="T14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F735-758E-9049-9AA5-542FB6A0A07D}">
  <dimension ref="A1:AE176"/>
  <sheetViews>
    <sheetView topLeftCell="A2" zoomScale="69" workbookViewId="0">
      <selection activeCell="W172" sqref="W172"/>
    </sheetView>
  </sheetViews>
  <sheetFormatPr baseColWidth="10" defaultRowHeight="16"/>
  <cols>
    <col min="1" max="1" width="13" customWidth="1"/>
  </cols>
  <sheetData>
    <row r="1" spans="1:26">
      <c r="A1" s="213" t="s">
        <v>75</v>
      </c>
      <c r="B1" s="213"/>
      <c r="C1" s="213"/>
      <c r="D1" s="213"/>
      <c r="E1" s="213"/>
      <c r="F1" s="222" t="s">
        <v>95</v>
      </c>
      <c r="G1" s="222"/>
      <c r="H1" s="222"/>
      <c r="I1" s="222"/>
      <c r="J1" s="222"/>
    </row>
    <row r="2" spans="1:26">
      <c r="A2" s="213"/>
      <c r="B2" s="213"/>
      <c r="C2" s="213"/>
      <c r="D2" s="213"/>
      <c r="E2" s="213"/>
      <c r="F2" s="222"/>
      <c r="G2" s="222"/>
      <c r="H2" s="222"/>
      <c r="I2" s="222"/>
      <c r="J2" s="222"/>
    </row>
    <row r="3" spans="1:26">
      <c r="A3" s="217" t="s">
        <v>53</v>
      </c>
      <c r="B3" s="217"/>
      <c r="C3" s="217"/>
      <c r="D3" s="217"/>
      <c r="E3" s="217"/>
      <c r="O3" s="221" t="s">
        <v>54</v>
      </c>
      <c r="P3" s="221"/>
      <c r="Q3" s="221"/>
      <c r="R3" s="221"/>
      <c r="S3" s="221"/>
    </row>
    <row r="4" spans="1:26">
      <c r="A4" s="1" t="s">
        <v>79</v>
      </c>
      <c r="B4" s="1"/>
      <c r="C4" s="1" t="s">
        <v>77</v>
      </c>
      <c r="D4" s="1"/>
      <c r="E4" s="1"/>
      <c r="F4" s="42"/>
      <c r="G4" s="42"/>
      <c r="H4" s="42"/>
      <c r="I4" s="42"/>
      <c r="J4" s="42"/>
      <c r="K4" s="42"/>
      <c r="L4" s="42"/>
      <c r="M4" s="42"/>
      <c r="O4" s="31" t="s">
        <v>76</v>
      </c>
      <c r="P4" s="31"/>
      <c r="Q4" s="32" t="s">
        <v>77</v>
      </c>
      <c r="R4" s="31"/>
      <c r="S4" s="31"/>
      <c r="T4" s="13"/>
      <c r="U4" s="13"/>
      <c r="V4" s="13"/>
      <c r="W4" s="13"/>
      <c r="X4" s="13"/>
    </row>
    <row r="5" spans="1:26">
      <c r="F5" s="42"/>
      <c r="G5" s="42"/>
      <c r="H5" s="42"/>
      <c r="I5" s="42"/>
      <c r="J5" s="42"/>
      <c r="K5" s="42"/>
      <c r="L5" s="42"/>
      <c r="M5" s="42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6">
      <c r="A6" s="2" t="s">
        <v>2</v>
      </c>
      <c r="B6" s="2"/>
      <c r="C6" s="2"/>
      <c r="D6" s="2"/>
      <c r="E6" s="2"/>
      <c r="O6" s="2" t="s">
        <v>2</v>
      </c>
      <c r="P6" s="2"/>
      <c r="Q6" s="2"/>
      <c r="R6" s="2"/>
      <c r="S6" s="2"/>
    </row>
    <row r="7" spans="1:26">
      <c r="A7" s="3" t="s">
        <v>3</v>
      </c>
      <c r="B7" s="3"/>
      <c r="C7" s="3"/>
      <c r="D7" s="3"/>
      <c r="O7" s="3" t="s">
        <v>3</v>
      </c>
      <c r="P7" s="3"/>
      <c r="Q7" s="3"/>
      <c r="R7" s="3"/>
    </row>
    <row r="8" spans="1:26">
      <c r="A8" s="4"/>
      <c r="B8" s="4"/>
      <c r="C8" s="177" t="s">
        <v>4</v>
      </c>
      <c r="D8" s="177"/>
      <c r="E8" s="4" t="s">
        <v>5</v>
      </c>
      <c r="F8" s="4"/>
      <c r="G8" s="4"/>
      <c r="H8" s="4"/>
      <c r="I8" s="4"/>
      <c r="J8" s="5" t="s">
        <v>6</v>
      </c>
      <c r="K8" s="5" t="s">
        <v>7</v>
      </c>
      <c r="L8" s="5" t="s">
        <v>5</v>
      </c>
      <c r="O8" s="4"/>
      <c r="P8" s="4"/>
      <c r="Q8" s="177" t="s">
        <v>4</v>
      </c>
      <c r="R8" s="177"/>
      <c r="S8" s="4" t="s">
        <v>5</v>
      </c>
      <c r="T8" s="4"/>
      <c r="U8" s="4"/>
      <c r="V8" s="4"/>
      <c r="W8" s="5" t="s">
        <v>6</v>
      </c>
      <c r="X8" s="5" t="s">
        <v>7</v>
      </c>
      <c r="Y8" s="5" t="s">
        <v>5</v>
      </c>
    </row>
    <row r="9" spans="1:26">
      <c r="A9" s="178" t="s">
        <v>8</v>
      </c>
      <c r="B9" s="6" t="s">
        <v>9</v>
      </c>
      <c r="C9" s="6"/>
      <c r="D9" s="7">
        <v>6</v>
      </c>
      <c r="E9">
        <v>3</v>
      </c>
      <c r="F9" s="8">
        <f t="shared" ref="F9:F30" si="0">E9/D9</f>
        <v>0.5</v>
      </c>
      <c r="G9" s="192">
        <f>SUM(E9:E11)/SUM(D9:D11)</f>
        <v>0.41666666666666669</v>
      </c>
      <c r="H9" s="192">
        <f>SUM(E9:E11)/SUM(D9:D11)</f>
        <v>0.41666666666666669</v>
      </c>
      <c r="I9" s="219">
        <f>SUM(E9:E11)</f>
        <v>5</v>
      </c>
      <c r="J9" s="6" t="s">
        <v>10</v>
      </c>
      <c r="K9">
        <v>10</v>
      </c>
      <c r="L9">
        <v>10</v>
      </c>
      <c r="M9" s="8">
        <f>L9/K9</f>
        <v>1</v>
      </c>
      <c r="O9" s="178" t="s">
        <v>8</v>
      </c>
      <c r="P9" s="6" t="s">
        <v>9</v>
      </c>
      <c r="Q9" s="6"/>
      <c r="R9" s="7">
        <v>6</v>
      </c>
      <c r="S9">
        <v>0</v>
      </c>
      <c r="T9" s="8">
        <f t="shared" ref="T9:T30" si="1">S9/R9</f>
        <v>0</v>
      </c>
      <c r="U9" s="192">
        <f>AVERAGE(S9:S11/R9:R11)</f>
        <v>0</v>
      </c>
      <c r="V9" s="192">
        <f>S9:S11/R9:R11</f>
        <v>0</v>
      </c>
      <c r="W9" s="6" t="s">
        <v>10</v>
      </c>
      <c r="X9">
        <v>10</v>
      </c>
      <c r="Y9">
        <v>9</v>
      </c>
      <c r="Z9" s="8">
        <f>Y9/X9</f>
        <v>0.9</v>
      </c>
    </row>
    <row r="10" spans="1:26">
      <c r="A10" s="179"/>
      <c r="B10" s="6" t="s">
        <v>11</v>
      </c>
      <c r="C10" s="6"/>
      <c r="D10" s="7">
        <v>2</v>
      </c>
      <c r="E10">
        <v>2</v>
      </c>
      <c r="F10" s="8">
        <f t="shared" si="0"/>
        <v>1</v>
      </c>
      <c r="G10" s="192"/>
      <c r="H10" s="192"/>
      <c r="I10" s="219"/>
      <c r="J10" s="6" t="s">
        <v>12</v>
      </c>
      <c r="K10">
        <v>20</v>
      </c>
      <c r="L10">
        <v>16</v>
      </c>
      <c r="M10" s="8">
        <f>L10/K10</f>
        <v>0.8</v>
      </c>
      <c r="O10" s="179"/>
      <c r="P10" s="6" t="s">
        <v>11</v>
      </c>
      <c r="Q10" s="6"/>
      <c r="R10" s="7">
        <v>2</v>
      </c>
      <c r="S10">
        <v>0</v>
      </c>
      <c r="T10" s="8">
        <f t="shared" si="1"/>
        <v>0</v>
      </c>
      <c r="U10" s="192"/>
      <c r="V10" s="192"/>
      <c r="W10" s="6" t="s">
        <v>12</v>
      </c>
      <c r="X10">
        <v>20</v>
      </c>
      <c r="Y10">
        <v>20</v>
      </c>
      <c r="Z10" s="8">
        <f>Y10/X10</f>
        <v>1</v>
      </c>
    </row>
    <row r="11" spans="1:26">
      <c r="A11" s="180"/>
      <c r="B11" s="6" t="s">
        <v>13</v>
      </c>
      <c r="C11" s="6"/>
      <c r="D11" s="7">
        <v>4</v>
      </c>
      <c r="E11">
        <v>0</v>
      </c>
      <c r="F11" s="8">
        <f t="shared" si="0"/>
        <v>0</v>
      </c>
      <c r="G11" s="192"/>
      <c r="H11" s="192"/>
      <c r="I11" s="219"/>
      <c r="J11" s="6" t="s">
        <v>14</v>
      </c>
      <c r="K11">
        <v>10</v>
      </c>
      <c r="L11">
        <v>5</v>
      </c>
      <c r="M11" s="8">
        <f>L11/K11</f>
        <v>0.5</v>
      </c>
      <c r="O11" s="180"/>
      <c r="P11" s="6" t="s">
        <v>13</v>
      </c>
      <c r="Q11" s="6"/>
      <c r="R11" s="7">
        <v>4</v>
      </c>
      <c r="S11">
        <v>0</v>
      </c>
      <c r="T11" s="8">
        <f t="shared" si="1"/>
        <v>0</v>
      </c>
      <c r="U11" s="192"/>
      <c r="V11" s="192"/>
      <c r="W11" s="6" t="s">
        <v>14</v>
      </c>
      <c r="X11">
        <v>10</v>
      </c>
      <c r="Y11">
        <v>10</v>
      </c>
      <c r="Z11" s="8">
        <f>Y11/X11</f>
        <v>1</v>
      </c>
    </row>
    <row r="12" spans="1:26">
      <c r="A12" s="178" t="s">
        <v>15</v>
      </c>
      <c r="B12" s="6" t="s">
        <v>16</v>
      </c>
      <c r="C12" s="6"/>
      <c r="D12" s="7">
        <v>30</v>
      </c>
      <c r="E12">
        <v>0</v>
      </c>
      <c r="F12" s="8">
        <f t="shared" si="0"/>
        <v>0</v>
      </c>
      <c r="G12" s="204">
        <f>SUM(E12:E15)/SUM(D12:D15)</f>
        <v>3.2608695652173912E-2</v>
      </c>
      <c r="H12" s="18"/>
      <c r="I12" s="134"/>
      <c r="J12" s="6" t="s">
        <v>17</v>
      </c>
      <c r="K12">
        <v>10</v>
      </c>
      <c r="L12">
        <v>10</v>
      </c>
      <c r="M12" s="8">
        <f>L12/K12</f>
        <v>1</v>
      </c>
      <c r="O12" s="178" t="s">
        <v>15</v>
      </c>
      <c r="P12" s="6" t="s">
        <v>16</v>
      </c>
      <c r="Q12" s="6"/>
      <c r="R12" s="7">
        <v>30</v>
      </c>
      <c r="S12">
        <v>0</v>
      </c>
      <c r="T12" s="8">
        <f t="shared" si="1"/>
        <v>0</v>
      </c>
      <c r="U12" s="204">
        <f>AVERAGE(T12:T15)</f>
        <v>0</v>
      </c>
      <c r="V12" s="18"/>
      <c r="W12" s="6" t="s">
        <v>17</v>
      </c>
      <c r="X12">
        <v>10</v>
      </c>
      <c r="Y12">
        <v>4</v>
      </c>
      <c r="Z12" s="8">
        <f>Y12/X12</f>
        <v>0.4</v>
      </c>
    </row>
    <row r="13" spans="1:26">
      <c r="A13" s="179"/>
      <c r="B13" s="6" t="s">
        <v>18</v>
      </c>
      <c r="C13" s="6"/>
      <c r="D13" s="7">
        <v>2</v>
      </c>
      <c r="E13">
        <v>1</v>
      </c>
      <c r="F13" s="8">
        <f t="shared" si="0"/>
        <v>0.5</v>
      </c>
      <c r="G13" s="204"/>
      <c r="H13" s="192">
        <f>SUM(E13:E14)/SUM(D13:D14)</f>
        <v>5.1724137931034482E-2</v>
      </c>
      <c r="I13" s="219">
        <f>SUM(E13:E14)</f>
        <v>3</v>
      </c>
      <c r="J13" s="9" t="s">
        <v>19</v>
      </c>
      <c r="K13" s="10">
        <f>SUM(K9:K12)</f>
        <v>50</v>
      </c>
      <c r="L13" s="10">
        <f>SUM(L9:L12)</f>
        <v>41</v>
      </c>
      <c r="M13" s="11">
        <f>L13/K13</f>
        <v>0.82</v>
      </c>
      <c r="O13" s="179"/>
      <c r="P13" s="6" t="s">
        <v>18</v>
      </c>
      <c r="Q13" s="6"/>
      <c r="R13" s="7">
        <v>7</v>
      </c>
      <c r="S13">
        <v>0</v>
      </c>
      <c r="T13" s="8">
        <f t="shared" si="1"/>
        <v>0</v>
      </c>
      <c r="U13" s="204"/>
      <c r="V13" s="192">
        <f>AVERAGE(T13:T14)</f>
        <v>0</v>
      </c>
      <c r="W13" s="9" t="s">
        <v>19</v>
      </c>
      <c r="X13">
        <f>SUM(X9:X12)</f>
        <v>50</v>
      </c>
      <c r="Y13">
        <f>SUM(Y9:Y12)</f>
        <v>43</v>
      </c>
      <c r="Z13" s="11">
        <f>Y13/X13</f>
        <v>0.86</v>
      </c>
    </row>
    <row r="14" spans="1:26">
      <c r="A14" s="179"/>
      <c r="B14" s="6" t="s">
        <v>20</v>
      </c>
      <c r="C14" s="6"/>
      <c r="D14" s="7">
        <v>56</v>
      </c>
      <c r="E14">
        <v>2</v>
      </c>
      <c r="F14" s="8">
        <f t="shared" si="0"/>
        <v>3.5714285714285712E-2</v>
      </c>
      <c r="G14" s="204"/>
      <c r="H14" s="192"/>
      <c r="I14" s="219"/>
      <c r="O14" s="179"/>
      <c r="P14" s="6" t="s">
        <v>20</v>
      </c>
      <c r="Q14" s="6"/>
      <c r="R14" s="7">
        <v>46</v>
      </c>
      <c r="S14">
        <v>0</v>
      </c>
      <c r="T14" s="8">
        <f t="shared" si="1"/>
        <v>0</v>
      </c>
      <c r="U14" s="204"/>
      <c r="V14" s="192"/>
    </row>
    <row r="15" spans="1:26">
      <c r="A15" s="180"/>
      <c r="B15" s="6" t="s">
        <v>21</v>
      </c>
      <c r="C15" s="6"/>
      <c r="D15" s="7">
        <v>4</v>
      </c>
      <c r="E15">
        <v>0</v>
      </c>
      <c r="F15" s="8">
        <f t="shared" si="0"/>
        <v>0</v>
      </c>
      <c r="G15" s="204"/>
      <c r="H15" s="18"/>
      <c r="I15" s="134"/>
      <c r="O15" s="179"/>
      <c r="P15" s="6" t="s">
        <v>21</v>
      </c>
      <c r="Q15" s="6"/>
      <c r="R15" s="7">
        <v>4</v>
      </c>
      <c r="S15">
        <v>0</v>
      </c>
      <c r="T15" s="8">
        <f t="shared" si="1"/>
        <v>0</v>
      </c>
      <c r="U15" s="204"/>
      <c r="V15" s="18"/>
    </row>
    <row r="16" spans="1:26">
      <c r="A16" s="178" t="s">
        <v>22</v>
      </c>
      <c r="B16" s="6" t="s">
        <v>23</v>
      </c>
      <c r="C16" s="6"/>
      <c r="D16" s="7">
        <v>15</v>
      </c>
      <c r="E16">
        <v>9</v>
      </c>
      <c r="F16" s="8">
        <f t="shared" si="0"/>
        <v>0.6</v>
      </c>
      <c r="G16" s="192">
        <f>SUM(E16:E17)/SUM(D16:D17)</f>
        <v>0.66666666666666663</v>
      </c>
      <c r="H16" s="192">
        <f>AVERAGE(F16:F17)</f>
        <v>0.66666666666666663</v>
      </c>
      <c r="I16" s="219">
        <f>SUM(E16:E17)</f>
        <v>20</v>
      </c>
      <c r="O16" s="178" t="s">
        <v>22</v>
      </c>
      <c r="P16" s="6" t="s">
        <v>23</v>
      </c>
      <c r="Q16" s="6"/>
      <c r="R16" s="7">
        <v>15</v>
      </c>
      <c r="S16">
        <v>0</v>
      </c>
      <c r="T16" s="8">
        <f t="shared" si="1"/>
        <v>0</v>
      </c>
      <c r="U16" s="192">
        <f>AVERAGE(T16:T17)</f>
        <v>0</v>
      </c>
      <c r="V16" s="192">
        <f>AVERAGE(T16:T17)</f>
        <v>0</v>
      </c>
    </row>
    <row r="17" spans="1:22">
      <c r="A17" s="180"/>
      <c r="B17" s="6" t="s">
        <v>24</v>
      </c>
      <c r="C17" s="6"/>
      <c r="D17" s="7">
        <v>15</v>
      </c>
      <c r="E17">
        <v>11</v>
      </c>
      <c r="F17" s="8">
        <f t="shared" si="0"/>
        <v>0.73333333333333328</v>
      </c>
      <c r="G17" s="192"/>
      <c r="H17" s="192"/>
      <c r="I17" s="219"/>
      <c r="O17" s="180"/>
      <c r="P17" s="6" t="s">
        <v>24</v>
      </c>
      <c r="Q17" s="6"/>
      <c r="R17" s="7">
        <v>15</v>
      </c>
      <c r="S17">
        <v>0</v>
      </c>
      <c r="T17" s="8">
        <f t="shared" si="1"/>
        <v>0</v>
      </c>
      <c r="U17" s="192"/>
      <c r="V17" s="192"/>
    </row>
    <row r="18" spans="1:22">
      <c r="A18" s="178" t="s">
        <v>25</v>
      </c>
      <c r="B18" s="6" t="s">
        <v>26</v>
      </c>
      <c r="C18" s="6"/>
      <c r="D18" s="7">
        <v>2</v>
      </c>
      <c r="E18">
        <v>2</v>
      </c>
      <c r="F18" s="8">
        <f t="shared" si="0"/>
        <v>1</v>
      </c>
      <c r="G18" s="192">
        <f>SUM(E18:E20)/SUM(D18:D20)</f>
        <v>0.5</v>
      </c>
      <c r="H18" s="192">
        <f>SUM(E18:E20)/SUM(D18:D20)</f>
        <v>0.5</v>
      </c>
      <c r="I18" s="219">
        <f>SUM(E18:E20)</f>
        <v>3</v>
      </c>
      <c r="O18" s="179" t="s">
        <v>25</v>
      </c>
      <c r="P18" s="6" t="s">
        <v>26</v>
      </c>
      <c r="Q18" s="6"/>
      <c r="R18" s="7">
        <v>2</v>
      </c>
      <c r="S18">
        <v>0</v>
      </c>
      <c r="T18" s="8">
        <f t="shared" si="1"/>
        <v>0</v>
      </c>
      <c r="U18" s="192">
        <f>S9:S30/R9:R30</f>
        <v>0</v>
      </c>
      <c r="V18" s="192">
        <f>(S18:S20/R18:R20)</f>
        <v>0</v>
      </c>
    </row>
    <row r="19" spans="1:22">
      <c r="A19" s="179"/>
      <c r="B19" s="6" t="s">
        <v>27</v>
      </c>
      <c r="C19" s="6"/>
      <c r="D19" s="7">
        <v>2</v>
      </c>
      <c r="E19">
        <v>1</v>
      </c>
      <c r="F19" s="8">
        <f t="shared" si="0"/>
        <v>0.5</v>
      </c>
      <c r="G19" s="192"/>
      <c r="H19" s="192"/>
      <c r="I19" s="219"/>
      <c r="O19" s="179"/>
      <c r="P19" s="6" t="s">
        <v>27</v>
      </c>
      <c r="Q19" s="6"/>
      <c r="R19" s="7">
        <v>2</v>
      </c>
      <c r="S19">
        <v>0</v>
      </c>
      <c r="T19" s="8">
        <f t="shared" si="1"/>
        <v>0</v>
      </c>
      <c r="U19" s="192"/>
      <c r="V19" s="192"/>
    </row>
    <row r="20" spans="1:22">
      <c r="A20" s="180"/>
      <c r="B20" s="6" t="s">
        <v>28</v>
      </c>
      <c r="C20" s="6"/>
      <c r="D20" s="7">
        <v>2</v>
      </c>
      <c r="E20">
        <v>0</v>
      </c>
      <c r="F20" s="8">
        <f t="shared" si="0"/>
        <v>0</v>
      </c>
      <c r="G20" s="192"/>
      <c r="H20" s="192"/>
      <c r="I20" s="219"/>
      <c r="O20" s="180"/>
      <c r="P20" s="6" t="s">
        <v>28</v>
      </c>
      <c r="Q20" s="6"/>
      <c r="R20" s="7">
        <v>2</v>
      </c>
      <c r="S20">
        <v>0</v>
      </c>
      <c r="T20" s="8">
        <f t="shared" si="1"/>
        <v>0</v>
      </c>
      <c r="U20" s="192"/>
      <c r="V20" s="192"/>
    </row>
    <row r="21" spans="1:22">
      <c r="A21" s="178" t="s">
        <v>29</v>
      </c>
      <c r="B21" s="6" t="s">
        <v>30</v>
      </c>
      <c r="C21" s="6"/>
      <c r="D21" s="7">
        <v>2</v>
      </c>
      <c r="E21">
        <v>2</v>
      </c>
      <c r="F21" s="8">
        <f t="shared" si="0"/>
        <v>1</v>
      </c>
      <c r="G21" s="192">
        <f>SUM(E21:E26)/SUM(D21:D26)</f>
        <v>0.91666666666666663</v>
      </c>
      <c r="H21" s="192">
        <f>SUM(E21:E26)/SUM(D21:D26)</f>
        <v>0.91666666666666663</v>
      </c>
      <c r="I21" s="219">
        <f>SUM(E21:E26)</f>
        <v>11</v>
      </c>
      <c r="O21" s="178" t="s">
        <v>29</v>
      </c>
      <c r="P21" s="6" t="s">
        <v>30</v>
      </c>
      <c r="Q21" s="6"/>
      <c r="R21" s="7">
        <v>2</v>
      </c>
      <c r="S21">
        <v>0</v>
      </c>
      <c r="T21" s="8">
        <f t="shared" si="1"/>
        <v>0</v>
      </c>
      <c r="U21" s="192">
        <f>S9:S30/R9:R30</f>
        <v>0</v>
      </c>
      <c r="V21" s="192">
        <f>(S21:S26/R21:R26)</f>
        <v>0</v>
      </c>
    </row>
    <row r="22" spans="1:22">
      <c r="A22" s="179"/>
      <c r="B22" s="6" t="s">
        <v>31</v>
      </c>
      <c r="C22" s="6"/>
      <c r="D22" s="7">
        <v>2</v>
      </c>
      <c r="E22">
        <v>2</v>
      </c>
      <c r="F22" s="8">
        <f t="shared" si="0"/>
        <v>1</v>
      </c>
      <c r="G22" s="192"/>
      <c r="H22" s="192"/>
      <c r="I22" s="219"/>
      <c r="O22" s="179"/>
      <c r="P22" s="6" t="s">
        <v>31</v>
      </c>
      <c r="Q22" s="6"/>
      <c r="R22" s="7">
        <v>2</v>
      </c>
      <c r="S22">
        <v>0</v>
      </c>
      <c r="T22" s="8">
        <f t="shared" si="1"/>
        <v>0</v>
      </c>
      <c r="U22" s="192"/>
      <c r="V22" s="192"/>
    </row>
    <row r="23" spans="1:22">
      <c r="A23" s="179"/>
      <c r="B23" s="6" t="s">
        <v>32</v>
      </c>
      <c r="C23" s="6"/>
      <c r="D23" s="7">
        <v>2</v>
      </c>
      <c r="E23">
        <v>2</v>
      </c>
      <c r="F23" s="8">
        <f t="shared" si="0"/>
        <v>1</v>
      </c>
      <c r="G23" s="192"/>
      <c r="H23" s="192"/>
      <c r="I23" s="219"/>
      <c r="O23" s="179"/>
      <c r="P23" s="6" t="s">
        <v>32</v>
      </c>
      <c r="Q23" s="6"/>
      <c r="R23" s="7">
        <v>2</v>
      </c>
      <c r="S23">
        <v>0</v>
      </c>
      <c r="T23" s="8">
        <f t="shared" si="1"/>
        <v>0</v>
      </c>
      <c r="U23" s="192"/>
      <c r="V23" s="192"/>
    </row>
    <row r="24" spans="1:22">
      <c r="A24" s="179"/>
      <c r="B24" s="6" t="s">
        <v>33</v>
      </c>
      <c r="C24" s="6"/>
      <c r="D24" s="7">
        <v>2</v>
      </c>
      <c r="E24">
        <v>2</v>
      </c>
      <c r="F24" s="8">
        <f t="shared" si="0"/>
        <v>1</v>
      </c>
      <c r="G24" s="192"/>
      <c r="H24" s="192"/>
      <c r="I24" s="219"/>
      <c r="O24" s="179"/>
      <c r="P24" s="6" t="s">
        <v>33</v>
      </c>
      <c r="Q24" s="6"/>
      <c r="R24" s="7">
        <v>2</v>
      </c>
      <c r="S24">
        <v>0</v>
      </c>
      <c r="T24" s="8">
        <f t="shared" si="1"/>
        <v>0</v>
      </c>
      <c r="U24" s="192"/>
      <c r="V24" s="192"/>
    </row>
    <row r="25" spans="1:22">
      <c r="A25" s="179"/>
      <c r="B25" s="6" t="s">
        <v>34</v>
      </c>
      <c r="C25" s="6"/>
      <c r="D25" s="7">
        <v>2</v>
      </c>
      <c r="E25">
        <v>2</v>
      </c>
      <c r="F25" s="8">
        <f t="shared" si="0"/>
        <v>1</v>
      </c>
      <c r="G25" s="192"/>
      <c r="H25" s="192"/>
      <c r="I25" s="219"/>
      <c r="O25" s="179"/>
      <c r="P25" s="6" t="s">
        <v>34</v>
      </c>
      <c r="Q25" s="6"/>
      <c r="R25" s="7">
        <v>2</v>
      </c>
      <c r="S25">
        <v>0</v>
      </c>
      <c r="T25" s="8">
        <f t="shared" si="1"/>
        <v>0</v>
      </c>
      <c r="U25" s="192"/>
      <c r="V25" s="192"/>
    </row>
    <row r="26" spans="1:22">
      <c r="A26" s="180"/>
      <c r="B26" s="6" t="s">
        <v>35</v>
      </c>
      <c r="C26" s="6"/>
      <c r="D26" s="7">
        <v>2</v>
      </c>
      <c r="E26">
        <v>1</v>
      </c>
      <c r="F26" s="8">
        <f t="shared" si="0"/>
        <v>0.5</v>
      </c>
      <c r="G26" s="192"/>
      <c r="H26" s="192"/>
      <c r="I26" s="219"/>
      <c r="O26" s="180"/>
      <c r="P26" s="6" t="s">
        <v>35</v>
      </c>
      <c r="Q26" s="6"/>
      <c r="R26" s="7">
        <v>2</v>
      </c>
      <c r="S26">
        <v>0</v>
      </c>
      <c r="T26" s="8">
        <f t="shared" si="1"/>
        <v>0</v>
      </c>
      <c r="U26" s="192"/>
      <c r="V26" s="192"/>
    </row>
    <row r="27" spans="1:22">
      <c r="A27" s="184" t="s">
        <v>36</v>
      </c>
      <c r="B27" s="6" t="s">
        <v>37</v>
      </c>
      <c r="C27" s="6"/>
      <c r="D27" s="7">
        <v>6</v>
      </c>
      <c r="E27">
        <v>0</v>
      </c>
      <c r="F27" s="8">
        <f t="shared" si="0"/>
        <v>0</v>
      </c>
      <c r="G27" s="192">
        <f>SUM(E27:E28)/SUM(D27:D28)</f>
        <v>0</v>
      </c>
      <c r="H27" s="26">
        <f>E27/D27</f>
        <v>0</v>
      </c>
      <c r="I27" s="135">
        <f>SUM(E27)</f>
        <v>0</v>
      </c>
      <c r="O27" s="184" t="s">
        <v>36</v>
      </c>
      <c r="P27" s="6" t="s">
        <v>37</v>
      </c>
      <c r="Q27" s="6"/>
      <c r="R27" s="7">
        <v>8</v>
      </c>
      <c r="S27">
        <v>0</v>
      </c>
      <c r="T27" s="8">
        <f t="shared" si="1"/>
        <v>0</v>
      </c>
      <c r="U27" s="192">
        <f>S27:S28/R27:R28</f>
        <v>0</v>
      </c>
      <c r="V27" s="8"/>
    </row>
    <row r="28" spans="1:22">
      <c r="A28" s="185"/>
      <c r="B28" s="6" t="s">
        <v>38</v>
      </c>
      <c r="C28" s="6"/>
      <c r="D28" s="7">
        <v>37</v>
      </c>
      <c r="E28">
        <v>0</v>
      </c>
      <c r="F28" s="8">
        <f t="shared" si="0"/>
        <v>0</v>
      </c>
      <c r="G28" s="192"/>
      <c r="H28" s="18"/>
      <c r="I28" s="134"/>
      <c r="O28" s="185"/>
      <c r="P28" s="6" t="s">
        <v>38</v>
      </c>
      <c r="Q28" s="6"/>
      <c r="R28" s="7">
        <v>37</v>
      </c>
      <c r="S28">
        <v>0</v>
      </c>
      <c r="T28" s="8">
        <f t="shared" si="1"/>
        <v>0</v>
      </c>
      <c r="U28" s="192"/>
      <c r="V28" s="18"/>
    </row>
    <row r="29" spans="1:22">
      <c r="A29" s="218" t="s">
        <v>39</v>
      </c>
      <c r="B29" s="6" t="s">
        <v>40</v>
      </c>
      <c r="C29" s="6"/>
      <c r="D29" s="7">
        <v>2</v>
      </c>
      <c r="E29">
        <v>2</v>
      </c>
      <c r="F29" s="17">
        <f t="shared" si="0"/>
        <v>1</v>
      </c>
      <c r="G29" s="121">
        <f>E29/D29</f>
        <v>1</v>
      </c>
      <c r="H29" s="8">
        <f>E29/D29</f>
        <v>1</v>
      </c>
      <c r="I29" s="135">
        <f>SUM(E29)</f>
        <v>2</v>
      </c>
      <c r="O29" s="189" t="s">
        <v>39</v>
      </c>
      <c r="P29" s="6" t="s">
        <v>40</v>
      </c>
      <c r="Q29" s="6"/>
      <c r="R29" s="7">
        <v>2</v>
      </c>
      <c r="S29">
        <v>0</v>
      </c>
      <c r="T29" s="8">
        <f t="shared" si="1"/>
        <v>0</v>
      </c>
      <c r="U29" s="17">
        <f>S29/R29</f>
        <v>0</v>
      </c>
      <c r="V29" s="8">
        <f>S29/R29</f>
        <v>0</v>
      </c>
    </row>
    <row r="30" spans="1:22">
      <c r="A30" s="189"/>
      <c r="B30" s="6" t="s">
        <v>41</v>
      </c>
      <c r="C30" s="6"/>
      <c r="D30" s="7">
        <v>25</v>
      </c>
      <c r="E30">
        <v>0</v>
      </c>
      <c r="F30" s="17">
        <f t="shared" si="0"/>
        <v>0</v>
      </c>
      <c r="G30" s="121">
        <f>E30/D30</f>
        <v>0</v>
      </c>
      <c r="H30" s="18"/>
      <c r="I30" s="134"/>
      <c r="O30" s="189"/>
      <c r="P30" s="6" t="s">
        <v>41</v>
      </c>
      <c r="Q30" s="6"/>
      <c r="R30" s="7">
        <v>25</v>
      </c>
      <c r="S30">
        <v>0</v>
      </c>
      <c r="T30" s="8">
        <f t="shared" si="1"/>
        <v>0</v>
      </c>
      <c r="U30" s="17">
        <f>S30/R30</f>
        <v>0</v>
      </c>
      <c r="V30" s="18"/>
    </row>
    <row r="31" spans="1:22">
      <c r="B31" s="186" t="s">
        <v>42</v>
      </c>
      <c r="C31" s="186"/>
      <c r="D31">
        <f>SUM(D9:D30)</f>
        <v>222</v>
      </c>
      <c r="E31">
        <f>SUM(E9:E30)</f>
        <v>44</v>
      </c>
      <c r="F31" s="8"/>
      <c r="G31" s="192" t="s">
        <v>110</v>
      </c>
      <c r="H31" s="192"/>
      <c r="I31" s="135">
        <f>SUM(I29,I16:I27,I13,I9)</f>
        <v>44</v>
      </c>
      <c r="P31" s="186" t="s">
        <v>42</v>
      </c>
      <c r="Q31" s="187"/>
      <c r="R31">
        <f>SUM(R9:R30)</f>
        <v>219</v>
      </c>
      <c r="S31">
        <f>SUM(S9:S30)</f>
        <v>0</v>
      </c>
      <c r="U31" s="8"/>
      <c r="V31" s="8"/>
    </row>
    <row r="32" spans="1:22">
      <c r="C32" s="190" t="s">
        <v>43</v>
      </c>
      <c r="D32" s="190"/>
      <c r="E32" s="223">
        <f>E31/D31</f>
        <v>0.1981981981981982</v>
      </c>
      <c r="F32" s="223"/>
      <c r="G32" s="192" t="s">
        <v>111</v>
      </c>
      <c r="H32" s="192"/>
      <c r="I32" s="139">
        <f>I31/D33</f>
        <v>0.35483870967741937</v>
      </c>
      <c r="O32" s="14"/>
      <c r="P32" s="14"/>
      <c r="Q32" s="190" t="s">
        <v>43</v>
      </c>
      <c r="R32" s="190"/>
      <c r="S32" s="12">
        <f>S31/R31</f>
        <v>0</v>
      </c>
      <c r="U32" s="8">
        <f>AVERAGE(U9:U30)</f>
        <v>0</v>
      </c>
      <c r="V32" s="8">
        <f>AVERAGE(V9:V30)</f>
        <v>0</v>
      </c>
    </row>
    <row r="33" spans="1:26">
      <c r="B33" s="188" t="s">
        <v>109</v>
      </c>
      <c r="C33" s="188"/>
      <c r="D33">
        <v>124</v>
      </c>
    </row>
    <row r="34" spans="1:26">
      <c r="A34" s="1" t="s">
        <v>80</v>
      </c>
      <c r="B34" s="1"/>
      <c r="C34" s="1" t="s">
        <v>77</v>
      </c>
      <c r="D34" s="1"/>
      <c r="E34" s="1"/>
      <c r="F34" s="13"/>
      <c r="G34" s="13"/>
      <c r="H34" s="13"/>
      <c r="I34" s="13"/>
      <c r="J34" s="13"/>
      <c r="K34" s="13"/>
      <c r="O34" s="31" t="s">
        <v>72</v>
      </c>
      <c r="P34" s="31"/>
      <c r="Q34" s="32" t="s">
        <v>77</v>
      </c>
      <c r="R34" s="31"/>
      <c r="S34" s="31"/>
      <c r="T34" s="13"/>
      <c r="U34" s="13"/>
      <c r="V34" s="13"/>
      <c r="W34" s="13"/>
      <c r="X34" s="13"/>
    </row>
    <row r="35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6">
      <c r="A36" s="2" t="s">
        <v>2</v>
      </c>
      <c r="B36" s="2"/>
      <c r="C36" s="2"/>
      <c r="D36" s="2"/>
      <c r="E36" s="2"/>
      <c r="O36" s="2" t="s">
        <v>2</v>
      </c>
      <c r="P36" s="2"/>
      <c r="Q36" s="2"/>
      <c r="R36" s="2"/>
      <c r="S36" s="2"/>
    </row>
    <row r="37" spans="1:26">
      <c r="A37" s="3" t="s">
        <v>3</v>
      </c>
      <c r="B37" s="3"/>
      <c r="C37" s="3"/>
      <c r="D37" s="3"/>
      <c r="O37" s="3" t="s">
        <v>3</v>
      </c>
      <c r="P37" s="3"/>
      <c r="Q37" s="3"/>
      <c r="R37" s="3"/>
    </row>
    <row r="38" spans="1:26">
      <c r="A38" s="4"/>
      <c r="B38" s="4"/>
      <c r="C38" s="177" t="s">
        <v>4</v>
      </c>
      <c r="D38" s="177"/>
      <c r="E38" s="4" t="s">
        <v>5</v>
      </c>
      <c r="F38" s="4"/>
      <c r="G38" s="4"/>
      <c r="H38" s="4"/>
      <c r="I38" s="4"/>
      <c r="J38" s="5" t="s">
        <v>6</v>
      </c>
      <c r="K38" s="5" t="s">
        <v>7</v>
      </c>
      <c r="L38" s="5" t="s">
        <v>5</v>
      </c>
      <c r="O38" s="4"/>
      <c r="P38" s="4"/>
      <c r="Q38" s="177" t="s">
        <v>4</v>
      </c>
      <c r="R38" s="177"/>
      <c r="S38" s="4" t="s">
        <v>5</v>
      </c>
      <c r="T38" s="4"/>
      <c r="U38" s="4"/>
      <c r="V38" s="4"/>
      <c r="W38" s="5" t="s">
        <v>6</v>
      </c>
      <c r="X38" s="5" t="s">
        <v>7</v>
      </c>
      <c r="Y38" s="5" t="s">
        <v>5</v>
      </c>
    </row>
    <row r="39" spans="1:26">
      <c r="A39" s="178" t="s">
        <v>8</v>
      </c>
      <c r="B39" s="6" t="s">
        <v>9</v>
      </c>
      <c r="C39" s="6"/>
      <c r="D39" s="7">
        <v>6</v>
      </c>
      <c r="E39">
        <v>5</v>
      </c>
      <c r="F39" s="8">
        <f t="shared" ref="F39:F60" si="2">E39/D39</f>
        <v>0.83333333333333337</v>
      </c>
      <c r="G39" s="192">
        <f>SUM(E39:E41)/SUM(D39:D41)</f>
        <v>0.66666666666666663</v>
      </c>
      <c r="H39" s="192">
        <f>SUM(E39:E41)/SUM(D39:D41)</f>
        <v>0.66666666666666663</v>
      </c>
      <c r="I39" s="219">
        <f>SUM(E39:E41)</f>
        <v>8</v>
      </c>
      <c r="J39" s="6" t="s">
        <v>10</v>
      </c>
      <c r="K39">
        <v>10</v>
      </c>
      <c r="L39">
        <v>9</v>
      </c>
      <c r="M39" s="8">
        <f>L39/K39</f>
        <v>0.9</v>
      </c>
      <c r="O39" s="178" t="s">
        <v>8</v>
      </c>
      <c r="P39" s="6" t="s">
        <v>9</v>
      </c>
      <c r="Q39" s="6"/>
      <c r="R39" s="7">
        <v>6</v>
      </c>
      <c r="S39">
        <v>0</v>
      </c>
      <c r="T39" s="8">
        <f t="shared" ref="T39:T60" si="3">S39/R39</f>
        <v>0</v>
      </c>
      <c r="U39" s="192">
        <f>AVERAGE(S39:S41/R39:R41)</f>
        <v>0</v>
      </c>
      <c r="V39" s="192">
        <f>S39:S41/R39:R41</f>
        <v>0</v>
      </c>
      <c r="W39" s="6" t="s">
        <v>10</v>
      </c>
      <c r="X39">
        <v>10</v>
      </c>
      <c r="Y39">
        <v>10</v>
      </c>
      <c r="Z39" s="8">
        <f>Y39/X39</f>
        <v>1</v>
      </c>
    </row>
    <row r="40" spans="1:26">
      <c r="A40" s="179"/>
      <c r="B40" s="6" t="s">
        <v>11</v>
      </c>
      <c r="C40" s="6"/>
      <c r="D40" s="7">
        <v>2</v>
      </c>
      <c r="E40">
        <v>2</v>
      </c>
      <c r="F40" s="8">
        <f t="shared" si="2"/>
        <v>1</v>
      </c>
      <c r="G40" s="192"/>
      <c r="H40" s="192"/>
      <c r="I40" s="219"/>
      <c r="J40" s="6" t="s">
        <v>12</v>
      </c>
      <c r="K40">
        <v>20</v>
      </c>
      <c r="L40">
        <v>19</v>
      </c>
      <c r="M40" s="8">
        <f>L40/K40</f>
        <v>0.95</v>
      </c>
      <c r="O40" s="179"/>
      <c r="P40" s="6" t="s">
        <v>11</v>
      </c>
      <c r="Q40" s="6"/>
      <c r="R40" s="7">
        <v>2</v>
      </c>
      <c r="S40">
        <v>0</v>
      </c>
      <c r="T40" s="8">
        <f t="shared" si="3"/>
        <v>0</v>
      </c>
      <c r="U40" s="192"/>
      <c r="V40" s="192"/>
      <c r="W40" s="6" t="s">
        <v>12</v>
      </c>
      <c r="X40">
        <v>20</v>
      </c>
      <c r="Y40">
        <v>13</v>
      </c>
      <c r="Z40" s="8">
        <f>Y40/X40</f>
        <v>0.65</v>
      </c>
    </row>
    <row r="41" spans="1:26">
      <c r="A41" s="180"/>
      <c r="B41" s="6" t="s">
        <v>13</v>
      </c>
      <c r="C41" s="6"/>
      <c r="D41" s="7">
        <v>4</v>
      </c>
      <c r="E41">
        <v>1</v>
      </c>
      <c r="F41" s="8">
        <f t="shared" si="2"/>
        <v>0.25</v>
      </c>
      <c r="G41" s="192"/>
      <c r="H41" s="192"/>
      <c r="I41" s="219"/>
      <c r="J41" s="6" t="s">
        <v>14</v>
      </c>
      <c r="K41">
        <v>10</v>
      </c>
      <c r="L41">
        <v>9</v>
      </c>
      <c r="M41" s="8">
        <f>L41/K41</f>
        <v>0.9</v>
      </c>
      <c r="O41" s="180"/>
      <c r="P41" s="6" t="s">
        <v>13</v>
      </c>
      <c r="Q41" s="6"/>
      <c r="R41" s="7">
        <v>4</v>
      </c>
      <c r="S41">
        <v>0</v>
      </c>
      <c r="T41" s="8">
        <f t="shared" si="3"/>
        <v>0</v>
      </c>
      <c r="U41" s="192"/>
      <c r="V41" s="192"/>
      <c r="W41" s="6" t="s">
        <v>14</v>
      </c>
      <c r="X41">
        <v>10</v>
      </c>
      <c r="Y41">
        <v>7</v>
      </c>
      <c r="Z41" s="8">
        <f>Y41/X41</f>
        <v>0.7</v>
      </c>
    </row>
    <row r="42" spans="1:26">
      <c r="A42" s="178" t="s">
        <v>15</v>
      </c>
      <c r="B42" s="6" t="s">
        <v>16</v>
      </c>
      <c r="C42" s="6"/>
      <c r="D42" s="7">
        <v>30</v>
      </c>
      <c r="E42">
        <v>0</v>
      </c>
      <c r="F42" s="8">
        <f t="shared" si="2"/>
        <v>0</v>
      </c>
      <c r="G42" s="204">
        <f>SUM(E42:E45)/SUM(D42:D45)</f>
        <v>0.2391304347826087</v>
      </c>
      <c r="H42" s="18"/>
      <c r="I42" s="134"/>
      <c r="J42" s="6" t="s">
        <v>17</v>
      </c>
      <c r="K42">
        <v>10</v>
      </c>
      <c r="L42">
        <v>9</v>
      </c>
      <c r="M42" s="8">
        <f>L42/K42</f>
        <v>0.9</v>
      </c>
      <c r="O42" s="178" t="s">
        <v>15</v>
      </c>
      <c r="P42" s="6" t="s">
        <v>16</v>
      </c>
      <c r="Q42" s="6"/>
      <c r="R42" s="7">
        <v>30</v>
      </c>
      <c r="S42">
        <v>0</v>
      </c>
      <c r="T42" s="8">
        <f t="shared" si="3"/>
        <v>0</v>
      </c>
      <c r="U42" s="204">
        <f>AVERAGE(T42:T45)</f>
        <v>0</v>
      </c>
      <c r="V42" s="18"/>
      <c r="W42" s="6" t="s">
        <v>17</v>
      </c>
      <c r="X42">
        <v>10</v>
      </c>
      <c r="Y42">
        <v>8</v>
      </c>
      <c r="Z42" s="8">
        <f>Y42/X42</f>
        <v>0.8</v>
      </c>
    </row>
    <row r="43" spans="1:26">
      <c r="A43" s="179"/>
      <c r="B43" s="6" t="s">
        <v>18</v>
      </c>
      <c r="C43" s="6"/>
      <c r="D43" s="7">
        <v>2</v>
      </c>
      <c r="E43">
        <v>2</v>
      </c>
      <c r="F43" s="8">
        <f t="shared" si="2"/>
        <v>1</v>
      </c>
      <c r="G43" s="204"/>
      <c r="H43" s="192">
        <f>SUM(E43:E44)/SUM(D43:D44)</f>
        <v>0.37931034482758619</v>
      </c>
      <c r="I43" s="219">
        <f>SUM(E43:E44)</f>
        <v>22</v>
      </c>
      <c r="J43" s="9" t="s">
        <v>19</v>
      </c>
      <c r="K43">
        <f>SUM(K39:K42)</f>
        <v>50</v>
      </c>
      <c r="L43">
        <f>SUM(L39:L42)</f>
        <v>46</v>
      </c>
      <c r="M43" s="11">
        <f>L43/K43</f>
        <v>0.92</v>
      </c>
      <c r="O43" s="179"/>
      <c r="P43" s="6" t="s">
        <v>18</v>
      </c>
      <c r="Q43" s="6"/>
      <c r="R43" s="7">
        <v>7</v>
      </c>
      <c r="S43">
        <v>0</v>
      </c>
      <c r="T43" s="8">
        <f t="shared" si="3"/>
        <v>0</v>
      </c>
      <c r="U43" s="204"/>
      <c r="V43" s="192">
        <f>AVERAGE(T43:T44)</f>
        <v>0</v>
      </c>
      <c r="W43" s="9" t="s">
        <v>19</v>
      </c>
      <c r="X43">
        <f>SUM(X39:X42)</f>
        <v>50</v>
      </c>
      <c r="Y43">
        <f>SUM(Y39:Y42)</f>
        <v>38</v>
      </c>
      <c r="Z43" s="11">
        <f>Y43/X43</f>
        <v>0.76</v>
      </c>
    </row>
    <row r="44" spans="1:26">
      <c r="A44" s="179"/>
      <c r="B44" s="6" t="s">
        <v>20</v>
      </c>
      <c r="C44" s="6"/>
      <c r="D44" s="7">
        <v>56</v>
      </c>
      <c r="E44">
        <v>20</v>
      </c>
      <c r="F44" s="8">
        <f t="shared" si="2"/>
        <v>0.35714285714285715</v>
      </c>
      <c r="G44" s="204"/>
      <c r="H44" s="192"/>
      <c r="I44" s="219"/>
      <c r="O44" s="179"/>
      <c r="P44" s="6" t="s">
        <v>20</v>
      </c>
      <c r="Q44" s="6"/>
      <c r="R44" s="7">
        <v>46</v>
      </c>
      <c r="S44">
        <v>0</v>
      </c>
      <c r="T44" s="8">
        <f t="shared" si="3"/>
        <v>0</v>
      </c>
      <c r="U44" s="204"/>
      <c r="V44" s="192"/>
    </row>
    <row r="45" spans="1:26">
      <c r="A45" s="179"/>
      <c r="B45" s="6" t="s">
        <v>21</v>
      </c>
      <c r="C45" s="6"/>
      <c r="D45" s="7">
        <v>4</v>
      </c>
      <c r="E45">
        <v>0</v>
      </c>
      <c r="F45" s="8">
        <f t="shared" si="2"/>
        <v>0</v>
      </c>
      <c r="G45" s="204"/>
      <c r="H45" s="18"/>
      <c r="I45" s="134"/>
      <c r="O45" s="179"/>
      <c r="P45" s="6" t="s">
        <v>21</v>
      </c>
      <c r="Q45" s="6"/>
      <c r="R45" s="7">
        <v>4</v>
      </c>
      <c r="S45">
        <v>0</v>
      </c>
      <c r="T45" s="8">
        <f t="shared" si="3"/>
        <v>0</v>
      </c>
      <c r="U45" s="204"/>
      <c r="V45" s="18"/>
    </row>
    <row r="46" spans="1:26">
      <c r="A46" s="178" t="s">
        <v>22</v>
      </c>
      <c r="B46" s="6" t="s">
        <v>23</v>
      </c>
      <c r="C46" s="6"/>
      <c r="D46" s="7">
        <v>15</v>
      </c>
      <c r="E46">
        <v>14</v>
      </c>
      <c r="F46" s="8">
        <f t="shared" si="2"/>
        <v>0.93333333333333335</v>
      </c>
      <c r="G46" s="192">
        <f>SUM(E46:E47)/SUM(D46:D47)</f>
        <v>0.8666666666666667</v>
      </c>
      <c r="H46" s="192">
        <f>AVERAGE(F46:F47)</f>
        <v>0.8666666666666667</v>
      </c>
      <c r="I46" s="219">
        <f>SUM(E46:E47)</f>
        <v>26</v>
      </c>
      <c r="O46" s="178" t="s">
        <v>22</v>
      </c>
      <c r="P46" s="6" t="s">
        <v>23</v>
      </c>
      <c r="Q46" s="6"/>
      <c r="R46" s="7">
        <v>15</v>
      </c>
      <c r="S46">
        <v>0</v>
      </c>
      <c r="T46" s="8">
        <f t="shared" si="3"/>
        <v>0</v>
      </c>
      <c r="U46" s="192">
        <f>AVERAGE(T46:T47)</f>
        <v>0</v>
      </c>
      <c r="V46" s="192">
        <f>AVERAGE(T46:T47)</f>
        <v>0</v>
      </c>
    </row>
    <row r="47" spans="1:26">
      <c r="A47" s="180"/>
      <c r="B47" s="6" t="s">
        <v>24</v>
      </c>
      <c r="C47" s="6"/>
      <c r="D47" s="7">
        <v>15</v>
      </c>
      <c r="E47">
        <v>12</v>
      </c>
      <c r="F47" s="8">
        <f t="shared" si="2"/>
        <v>0.8</v>
      </c>
      <c r="G47" s="192"/>
      <c r="H47" s="192"/>
      <c r="I47" s="219"/>
      <c r="O47" s="180"/>
      <c r="P47" s="6" t="s">
        <v>24</v>
      </c>
      <c r="Q47" s="6"/>
      <c r="R47" s="7">
        <v>15</v>
      </c>
      <c r="S47">
        <v>0</v>
      </c>
      <c r="T47" s="8">
        <f t="shared" si="3"/>
        <v>0</v>
      </c>
      <c r="U47" s="192"/>
      <c r="V47" s="192"/>
    </row>
    <row r="48" spans="1:26">
      <c r="A48" s="179" t="s">
        <v>25</v>
      </c>
      <c r="B48" s="6" t="s">
        <v>26</v>
      </c>
      <c r="C48" s="6"/>
      <c r="D48" s="7">
        <v>2</v>
      </c>
      <c r="E48">
        <v>2</v>
      </c>
      <c r="F48" s="8">
        <f t="shared" si="2"/>
        <v>1</v>
      </c>
      <c r="G48" s="192">
        <f>SUM(E48:E50)/SUM(D48:D50)</f>
        <v>0.5</v>
      </c>
      <c r="H48" s="192">
        <f>SUM(E48:E50)/SUM(D48:D50)</f>
        <v>0.5</v>
      </c>
      <c r="I48" s="219">
        <f>SUM(E48:E50)</f>
        <v>3</v>
      </c>
      <c r="O48" s="179" t="s">
        <v>25</v>
      </c>
      <c r="P48" s="6" t="s">
        <v>26</v>
      </c>
      <c r="Q48" s="6"/>
      <c r="R48" s="7">
        <v>2</v>
      </c>
      <c r="S48">
        <v>0</v>
      </c>
      <c r="T48" s="8">
        <f t="shared" si="3"/>
        <v>0</v>
      </c>
      <c r="U48" s="192">
        <f>S39:S60/R39:R60</f>
        <v>0</v>
      </c>
      <c r="V48" s="192">
        <f>(S48:S50/R48:R50)</f>
        <v>0</v>
      </c>
    </row>
    <row r="49" spans="1:28">
      <c r="A49" s="179"/>
      <c r="B49" s="6" t="s">
        <v>27</v>
      </c>
      <c r="C49" s="6"/>
      <c r="D49" s="7">
        <v>2</v>
      </c>
      <c r="E49">
        <v>1</v>
      </c>
      <c r="F49" s="8">
        <f t="shared" si="2"/>
        <v>0.5</v>
      </c>
      <c r="G49" s="192"/>
      <c r="H49" s="192"/>
      <c r="I49" s="219"/>
      <c r="O49" s="179"/>
      <c r="P49" s="6" t="s">
        <v>27</v>
      </c>
      <c r="Q49" s="6"/>
      <c r="R49" s="7">
        <v>2</v>
      </c>
      <c r="S49">
        <v>0</v>
      </c>
      <c r="T49" s="8">
        <f t="shared" si="3"/>
        <v>0</v>
      </c>
      <c r="U49" s="192"/>
      <c r="V49" s="192"/>
    </row>
    <row r="50" spans="1:28">
      <c r="A50" s="180"/>
      <c r="B50" s="6" t="s">
        <v>28</v>
      </c>
      <c r="C50" s="6"/>
      <c r="D50" s="7">
        <v>2</v>
      </c>
      <c r="E50">
        <v>0</v>
      </c>
      <c r="F50" s="8">
        <f t="shared" si="2"/>
        <v>0</v>
      </c>
      <c r="G50" s="192"/>
      <c r="H50" s="192"/>
      <c r="I50" s="219"/>
      <c r="O50" s="180"/>
      <c r="P50" s="6" t="s">
        <v>28</v>
      </c>
      <c r="Q50" s="6"/>
      <c r="R50" s="7">
        <v>2</v>
      </c>
      <c r="S50">
        <v>0</v>
      </c>
      <c r="T50" s="8">
        <f t="shared" si="3"/>
        <v>0</v>
      </c>
      <c r="U50" s="192"/>
      <c r="V50" s="192"/>
    </row>
    <row r="51" spans="1:28">
      <c r="A51" s="178" t="s">
        <v>29</v>
      </c>
      <c r="B51" s="6" t="s">
        <v>30</v>
      </c>
      <c r="C51" s="6"/>
      <c r="D51" s="7">
        <v>2</v>
      </c>
      <c r="E51">
        <v>2</v>
      </c>
      <c r="F51" s="8">
        <f t="shared" si="2"/>
        <v>1</v>
      </c>
      <c r="G51" s="192">
        <f>SUM(E51:E56)/SUM(D51:D56)</f>
        <v>0.91666666666666663</v>
      </c>
      <c r="H51" s="192">
        <f>SUM(E51:E56)/SUM(D51:D56)</f>
        <v>0.91666666666666663</v>
      </c>
      <c r="I51" s="219">
        <f>SUM(E51:E56)</f>
        <v>11</v>
      </c>
      <c r="O51" s="178" t="s">
        <v>29</v>
      </c>
      <c r="P51" s="6" t="s">
        <v>30</v>
      </c>
      <c r="Q51" s="6"/>
      <c r="R51" s="7">
        <v>2</v>
      </c>
      <c r="S51">
        <v>0</v>
      </c>
      <c r="T51" s="8">
        <f t="shared" si="3"/>
        <v>0</v>
      </c>
      <c r="U51" s="192">
        <f>S39:S60/R39:R60</f>
        <v>0</v>
      </c>
      <c r="V51" s="192">
        <f>(S51:S56/R51:R56)</f>
        <v>0</v>
      </c>
    </row>
    <row r="52" spans="1:28">
      <c r="A52" s="179"/>
      <c r="B52" s="6" t="s">
        <v>31</v>
      </c>
      <c r="C52" s="6"/>
      <c r="D52" s="7">
        <v>2</v>
      </c>
      <c r="E52">
        <v>2</v>
      </c>
      <c r="F52" s="8">
        <f t="shared" si="2"/>
        <v>1</v>
      </c>
      <c r="G52" s="192"/>
      <c r="H52" s="192"/>
      <c r="I52" s="219"/>
      <c r="O52" s="179"/>
      <c r="P52" s="6" t="s">
        <v>31</v>
      </c>
      <c r="Q52" s="6"/>
      <c r="R52" s="7">
        <v>2</v>
      </c>
      <c r="S52">
        <v>0</v>
      </c>
      <c r="T52" s="8">
        <f t="shared" si="3"/>
        <v>0</v>
      </c>
      <c r="U52" s="192"/>
      <c r="V52" s="192"/>
    </row>
    <row r="53" spans="1:28">
      <c r="A53" s="179"/>
      <c r="B53" s="6" t="s">
        <v>32</v>
      </c>
      <c r="C53" s="6"/>
      <c r="D53" s="7">
        <v>2</v>
      </c>
      <c r="E53">
        <v>2</v>
      </c>
      <c r="F53" s="8">
        <f t="shared" si="2"/>
        <v>1</v>
      </c>
      <c r="G53" s="192"/>
      <c r="H53" s="192"/>
      <c r="I53" s="219"/>
      <c r="O53" s="179"/>
      <c r="P53" s="6" t="s">
        <v>32</v>
      </c>
      <c r="Q53" s="6"/>
      <c r="R53" s="7">
        <v>2</v>
      </c>
      <c r="S53">
        <v>0</v>
      </c>
      <c r="T53" s="8">
        <f t="shared" si="3"/>
        <v>0</v>
      </c>
      <c r="U53" s="192"/>
      <c r="V53" s="192"/>
    </row>
    <row r="54" spans="1:28">
      <c r="A54" s="179"/>
      <c r="B54" s="6" t="s">
        <v>33</v>
      </c>
      <c r="C54" s="6"/>
      <c r="D54" s="7">
        <v>2</v>
      </c>
      <c r="E54">
        <v>2</v>
      </c>
      <c r="F54" s="8">
        <f t="shared" si="2"/>
        <v>1</v>
      </c>
      <c r="G54" s="192"/>
      <c r="H54" s="192"/>
      <c r="I54" s="219"/>
      <c r="O54" s="179"/>
      <c r="P54" s="6" t="s">
        <v>33</v>
      </c>
      <c r="Q54" s="6"/>
      <c r="R54" s="7">
        <v>2</v>
      </c>
      <c r="S54">
        <v>0</v>
      </c>
      <c r="T54" s="8">
        <f t="shared" si="3"/>
        <v>0</v>
      </c>
      <c r="U54" s="192"/>
      <c r="V54" s="192"/>
    </row>
    <row r="55" spans="1:28">
      <c r="A55" s="179"/>
      <c r="B55" s="6" t="s">
        <v>34</v>
      </c>
      <c r="C55" s="6"/>
      <c r="D55" s="7">
        <v>2</v>
      </c>
      <c r="E55">
        <v>2</v>
      </c>
      <c r="F55" s="8">
        <f t="shared" si="2"/>
        <v>1</v>
      </c>
      <c r="G55" s="192"/>
      <c r="H55" s="192"/>
      <c r="I55" s="219"/>
      <c r="O55" s="179"/>
      <c r="P55" s="6" t="s">
        <v>34</v>
      </c>
      <c r="Q55" s="6"/>
      <c r="R55" s="7">
        <v>2</v>
      </c>
      <c r="S55">
        <v>0</v>
      </c>
      <c r="T55" s="8">
        <f t="shared" si="3"/>
        <v>0</v>
      </c>
      <c r="U55" s="192"/>
      <c r="V55" s="192"/>
    </row>
    <row r="56" spans="1:28">
      <c r="A56" s="180"/>
      <c r="B56" s="6" t="s">
        <v>35</v>
      </c>
      <c r="C56" s="6"/>
      <c r="D56" s="7">
        <v>2</v>
      </c>
      <c r="E56">
        <v>1</v>
      </c>
      <c r="F56" s="8">
        <f t="shared" si="2"/>
        <v>0.5</v>
      </c>
      <c r="G56" s="192"/>
      <c r="H56" s="192"/>
      <c r="I56" s="219"/>
      <c r="O56" s="180"/>
      <c r="P56" s="6" t="s">
        <v>35</v>
      </c>
      <c r="Q56" s="6"/>
      <c r="R56" s="7">
        <v>2</v>
      </c>
      <c r="S56">
        <v>0</v>
      </c>
      <c r="T56" s="8">
        <f t="shared" si="3"/>
        <v>0</v>
      </c>
      <c r="U56" s="192"/>
      <c r="V56" s="192"/>
    </row>
    <row r="57" spans="1:28">
      <c r="A57" s="184" t="s">
        <v>36</v>
      </c>
      <c r="B57" s="6" t="s">
        <v>37</v>
      </c>
      <c r="C57" s="6"/>
      <c r="D57" s="7">
        <v>6</v>
      </c>
      <c r="E57">
        <v>2</v>
      </c>
      <c r="F57" s="8">
        <f t="shared" si="2"/>
        <v>0.33333333333333331</v>
      </c>
      <c r="G57" s="192">
        <f>SUM(E57:E58)/SUM(D57:D58)</f>
        <v>4.6511627906976744E-2</v>
      </c>
      <c r="H57" s="26">
        <f>E57/D57</f>
        <v>0.33333333333333331</v>
      </c>
      <c r="I57" s="135">
        <f>SUM(E57)</f>
        <v>2</v>
      </c>
      <c r="O57" s="184" t="s">
        <v>36</v>
      </c>
      <c r="P57" s="6" t="s">
        <v>37</v>
      </c>
      <c r="Q57" s="6"/>
      <c r="R57" s="7">
        <v>8</v>
      </c>
      <c r="S57">
        <v>0</v>
      </c>
      <c r="T57" s="8">
        <f t="shared" si="3"/>
        <v>0</v>
      </c>
      <c r="U57" s="192">
        <f>S57:S58/R57:R58</f>
        <v>0</v>
      </c>
      <c r="V57" s="8"/>
    </row>
    <row r="58" spans="1:28">
      <c r="A58" s="185"/>
      <c r="B58" s="6" t="s">
        <v>38</v>
      </c>
      <c r="C58" s="6"/>
      <c r="D58" s="7">
        <v>37</v>
      </c>
      <c r="E58">
        <v>0</v>
      </c>
      <c r="F58" s="8">
        <f t="shared" si="2"/>
        <v>0</v>
      </c>
      <c r="G58" s="192"/>
      <c r="H58" s="18"/>
      <c r="I58" s="134"/>
      <c r="O58" s="185"/>
      <c r="P58" s="6" t="s">
        <v>38</v>
      </c>
      <c r="Q58" s="6"/>
      <c r="R58" s="7">
        <v>37</v>
      </c>
      <c r="S58">
        <v>0</v>
      </c>
      <c r="T58" s="8">
        <f t="shared" si="3"/>
        <v>0</v>
      </c>
      <c r="U58" s="192"/>
      <c r="V58" s="18"/>
    </row>
    <row r="59" spans="1:28">
      <c r="A59" s="189" t="s">
        <v>39</v>
      </c>
      <c r="B59" s="6" t="s">
        <v>40</v>
      </c>
      <c r="C59" s="6"/>
      <c r="D59" s="7">
        <v>2</v>
      </c>
      <c r="E59">
        <v>2</v>
      </c>
      <c r="F59" s="8">
        <f t="shared" si="2"/>
        <v>1</v>
      </c>
      <c r="G59" s="121">
        <f>E59/D59</f>
        <v>1</v>
      </c>
      <c r="H59" s="8">
        <f>E59/D59</f>
        <v>1</v>
      </c>
      <c r="I59" s="135">
        <f>SUM(E59)</f>
        <v>2</v>
      </c>
      <c r="O59" s="189" t="s">
        <v>39</v>
      </c>
      <c r="P59" s="6" t="s">
        <v>40</v>
      </c>
      <c r="Q59" s="6"/>
      <c r="R59" s="7">
        <v>2</v>
      </c>
      <c r="S59">
        <v>0</v>
      </c>
      <c r="T59" s="8">
        <f t="shared" si="3"/>
        <v>0</v>
      </c>
      <c r="U59" s="17">
        <f>S59/R59</f>
        <v>0</v>
      </c>
      <c r="V59" s="8">
        <f>S59/R59</f>
        <v>0</v>
      </c>
    </row>
    <row r="60" spans="1:28">
      <c r="A60" s="189"/>
      <c r="B60" s="6" t="s">
        <v>41</v>
      </c>
      <c r="C60" s="6"/>
      <c r="D60" s="7">
        <v>25</v>
      </c>
      <c r="E60">
        <v>0</v>
      </c>
      <c r="F60" s="8">
        <f t="shared" si="2"/>
        <v>0</v>
      </c>
      <c r="G60" s="121">
        <f>E60/D60</f>
        <v>0</v>
      </c>
      <c r="H60" s="18"/>
      <c r="I60" s="134"/>
      <c r="O60" s="189"/>
      <c r="P60" s="6" t="s">
        <v>41</v>
      </c>
      <c r="Q60" s="6"/>
      <c r="R60" s="7">
        <v>25</v>
      </c>
      <c r="S60">
        <v>0</v>
      </c>
      <c r="T60" s="8">
        <f t="shared" si="3"/>
        <v>0</v>
      </c>
      <c r="U60" s="17">
        <f>S60/R60</f>
        <v>0</v>
      </c>
      <c r="V60" s="18"/>
    </row>
    <row r="61" spans="1:28">
      <c r="B61" s="186" t="s">
        <v>42</v>
      </c>
      <c r="C61" s="187"/>
      <c r="D61">
        <f>SUM(D39:D60)</f>
        <v>222</v>
      </c>
      <c r="E61">
        <f>SUM(E39:E60)</f>
        <v>74</v>
      </c>
      <c r="G61" s="192" t="s">
        <v>110</v>
      </c>
      <c r="H61" s="192"/>
      <c r="I61" s="135">
        <f>SUM(I59,I46:I57,I43,I39)</f>
        <v>74</v>
      </c>
      <c r="P61" s="186" t="s">
        <v>42</v>
      </c>
      <c r="Q61" s="187"/>
      <c r="R61">
        <f>SUM(R39:R60)</f>
        <v>219</v>
      </c>
      <c r="S61">
        <f>SUM(S39:S60)</f>
        <v>0</v>
      </c>
      <c r="U61" s="8"/>
      <c r="V61" s="8"/>
    </row>
    <row r="62" spans="1:28">
      <c r="A62" s="14"/>
      <c r="B62" s="14"/>
      <c r="C62" s="190" t="s">
        <v>43</v>
      </c>
      <c r="D62" s="190"/>
      <c r="E62" s="223">
        <f>E61/D61</f>
        <v>0.33333333333333331</v>
      </c>
      <c r="F62" s="223"/>
      <c r="G62" s="192" t="s">
        <v>111</v>
      </c>
      <c r="H62" s="192"/>
      <c r="I62" s="139">
        <f>I61/D63</f>
        <v>0.59677419354838712</v>
      </c>
      <c r="O62" s="14"/>
      <c r="P62" s="14"/>
      <c r="Q62" s="190" t="s">
        <v>43</v>
      </c>
      <c r="R62" s="190"/>
      <c r="S62" s="12">
        <f>S61/R61</f>
        <v>0</v>
      </c>
      <c r="U62" s="8">
        <f>AVERAGE(U39:U60)</f>
        <v>0</v>
      </c>
      <c r="V62" s="8">
        <f>AVERAGE(V39:V60)</f>
        <v>0</v>
      </c>
    </row>
    <row r="63" spans="1:28">
      <c r="B63" s="188" t="s">
        <v>109</v>
      </c>
      <c r="C63" s="188"/>
      <c r="D63">
        <v>124</v>
      </c>
    </row>
    <row r="64" spans="1:28">
      <c r="A64" s="1" t="s">
        <v>81</v>
      </c>
      <c r="B64" s="1"/>
      <c r="C64" s="1" t="s">
        <v>77</v>
      </c>
      <c r="D64" s="1"/>
      <c r="E64" s="1"/>
      <c r="O64" s="32" t="s">
        <v>108</v>
      </c>
      <c r="P64" s="32"/>
      <c r="Q64" s="32" t="s">
        <v>77</v>
      </c>
      <c r="R64" s="32"/>
      <c r="S64" s="32"/>
      <c r="T64" s="109"/>
      <c r="U64" s="45"/>
      <c r="V64" s="45"/>
      <c r="W64" s="45"/>
      <c r="X64" s="45"/>
      <c r="Y64" s="45"/>
      <c r="Z64" s="45"/>
      <c r="AA64" s="19"/>
      <c r="AB64" s="19"/>
    </row>
    <row r="65" spans="1:28">
      <c r="F65" s="13"/>
      <c r="G65" s="13"/>
      <c r="H65" s="13"/>
      <c r="I65" s="13"/>
      <c r="J65" s="13"/>
      <c r="K65" s="13"/>
      <c r="O65" s="13"/>
      <c r="P65" s="13"/>
      <c r="Q65" s="13"/>
      <c r="R65" s="13"/>
      <c r="S65" s="13"/>
      <c r="T65" s="13"/>
      <c r="U65" s="45"/>
      <c r="V65" s="45"/>
      <c r="W65" s="45"/>
      <c r="X65" s="45"/>
      <c r="Y65" s="45"/>
      <c r="Z65" s="45"/>
      <c r="AA65" s="19"/>
      <c r="AB65" s="19"/>
    </row>
    <row r="66" spans="1:28">
      <c r="A66" s="2" t="s">
        <v>2</v>
      </c>
      <c r="B66" s="2"/>
      <c r="C66" s="2"/>
      <c r="D66" s="2"/>
      <c r="E66" s="2"/>
      <c r="O66" s="20" t="s">
        <v>2</v>
      </c>
      <c r="P66" s="20"/>
      <c r="Q66" s="20"/>
      <c r="R66" s="20"/>
      <c r="S66" s="20"/>
      <c r="T66" s="13"/>
      <c r="U66" s="13"/>
      <c r="V66" s="13"/>
      <c r="W66" s="13"/>
      <c r="X66" s="13"/>
      <c r="Y66" s="13"/>
      <c r="Z66" s="13"/>
      <c r="AB66" s="19"/>
    </row>
    <row r="67" spans="1:28">
      <c r="A67" s="3" t="s">
        <v>3</v>
      </c>
      <c r="B67" s="3"/>
      <c r="C67" s="3"/>
      <c r="D67" s="3"/>
      <c r="O67" s="21" t="s">
        <v>3</v>
      </c>
      <c r="P67" s="21"/>
      <c r="Q67" s="21"/>
      <c r="R67" s="21"/>
      <c r="S67" s="13"/>
      <c r="T67" s="13"/>
      <c r="U67" s="13"/>
      <c r="V67" s="13"/>
      <c r="W67" s="13"/>
      <c r="X67" s="13"/>
      <c r="Y67" s="13"/>
      <c r="Z67" s="13"/>
      <c r="AB67" s="19"/>
    </row>
    <row r="68" spans="1:28" ht="17" thickBot="1">
      <c r="A68" s="4"/>
      <c r="B68" s="4"/>
      <c r="C68" s="177" t="s">
        <v>4</v>
      </c>
      <c r="D68" s="177"/>
      <c r="E68" s="4" t="s">
        <v>5</v>
      </c>
      <c r="F68" s="4"/>
      <c r="G68" s="4"/>
      <c r="H68" s="4"/>
      <c r="I68" s="4"/>
      <c r="J68" s="5" t="s">
        <v>6</v>
      </c>
      <c r="K68" s="5" t="s">
        <v>7</v>
      </c>
      <c r="L68" s="5" t="s">
        <v>5</v>
      </c>
      <c r="O68" s="22"/>
      <c r="P68" s="22"/>
      <c r="Q68" s="173" t="s">
        <v>4</v>
      </c>
      <c r="R68" s="173"/>
      <c r="S68" s="22" t="s">
        <v>5</v>
      </c>
      <c r="T68" s="22"/>
      <c r="U68" s="22"/>
      <c r="V68" s="22"/>
      <c r="W68" s="23" t="s">
        <v>6</v>
      </c>
      <c r="X68" s="23" t="s">
        <v>7</v>
      </c>
      <c r="Y68" s="23" t="s">
        <v>5</v>
      </c>
      <c r="Z68" s="13"/>
      <c r="AB68" s="19"/>
    </row>
    <row r="69" spans="1:28">
      <c r="A69" s="178" t="s">
        <v>8</v>
      </c>
      <c r="B69" s="6" t="s">
        <v>9</v>
      </c>
      <c r="C69" s="6"/>
      <c r="D69" s="7">
        <v>6</v>
      </c>
      <c r="E69" s="19">
        <v>6</v>
      </c>
      <c r="F69" s="8">
        <f t="shared" ref="F69:F90" si="4">E69/D69</f>
        <v>1</v>
      </c>
      <c r="G69" s="192">
        <f>SUM(E69:E71)/SUM(D69:D71)</f>
        <v>0.66666666666666663</v>
      </c>
      <c r="H69" s="192">
        <f>SUM(E69:E71)/SUM(D69:D71)</f>
        <v>0.66666666666666663</v>
      </c>
      <c r="I69" s="219">
        <f>SUM(E69:E71)</f>
        <v>8</v>
      </c>
      <c r="J69" s="15" t="s">
        <v>10</v>
      </c>
      <c r="K69">
        <v>10</v>
      </c>
      <c r="L69" s="19">
        <v>2</v>
      </c>
      <c r="M69" s="8">
        <f>L69/K69</f>
        <v>0.2</v>
      </c>
      <c r="O69" s="193" t="s">
        <v>8</v>
      </c>
      <c r="P69" s="24" t="s">
        <v>9</v>
      </c>
      <c r="Q69" s="24"/>
      <c r="R69" s="25">
        <v>6</v>
      </c>
      <c r="S69">
        <v>0</v>
      </c>
      <c r="T69" s="26">
        <f>S69/R69</f>
        <v>0</v>
      </c>
      <c r="U69" s="192">
        <f>AVERAGE(S69:S71/R69:R71)</f>
        <v>0</v>
      </c>
      <c r="V69" s="192">
        <f>S69:S71/R69:R71</f>
        <v>0</v>
      </c>
      <c r="W69" s="92" t="s">
        <v>10</v>
      </c>
      <c r="X69" s="13">
        <v>10</v>
      </c>
      <c r="Y69" s="19">
        <v>10</v>
      </c>
      <c r="Z69" s="44">
        <f>Y69/X69</f>
        <v>1</v>
      </c>
      <c r="AB69" s="19"/>
    </row>
    <row r="70" spans="1:28">
      <c r="A70" s="179"/>
      <c r="B70" s="6" t="s">
        <v>11</v>
      </c>
      <c r="C70" s="6"/>
      <c r="D70" s="7">
        <v>2</v>
      </c>
      <c r="E70" s="19">
        <v>2</v>
      </c>
      <c r="F70" s="8">
        <f t="shared" si="4"/>
        <v>1</v>
      </c>
      <c r="G70" s="192"/>
      <c r="H70" s="192"/>
      <c r="I70" s="219"/>
      <c r="J70" s="15" t="s">
        <v>12</v>
      </c>
      <c r="K70">
        <v>20</v>
      </c>
      <c r="L70" s="19">
        <v>19</v>
      </c>
      <c r="M70" s="8">
        <f>L70/K70</f>
        <v>0.95</v>
      </c>
      <c r="O70" s="194"/>
      <c r="P70" s="24" t="s">
        <v>11</v>
      </c>
      <c r="Q70" s="24"/>
      <c r="R70" s="25">
        <v>2</v>
      </c>
      <c r="S70">
        <v>0</v>
      </c>
      <c r="T70" s="26">
        <f>S70/R70</f>
        <v>0</v>
      </c>
      <c r="U70" s="192"/>
      <c r="V70" s="192"/>
      <c r="W70" s="61" t="s">
        <v>99</v>
      </c>
      <c r="X70" s="13">
        <v>20</v>
      </c>
      <c r="Y70" s="19">
        <v>20</v>
      </c>
      <c r="Z70" s="44">
        <f>Y70/X70</f>
        <v>1</v>
      </c>
      <c r="AB70" s="19"/>
    </row>
    <row r="71" spans="1:28">
      <c r="A71" s="180"/>
      <c r="B71" s="6" t="s">
        <v>13</v>
      </c>
      <c r="C71" s="6"/>
      <c r="D71" s="7">
        <v>4</v>
      </c>
      <c r="E71" s="19">
        <v>0</v>
      </c>
      <c r="F71" s="8">
        <f t="shared" si="4"/>
        <v>0</v>
      </c>
      <c r="G71" s="192"/>
      <c r="H71" s="192"/>
      <c r="I71" s="219"/>
      <c r="J71" s="15" t="s">
        <v>14</v>
      </c>
      <c r="K71">
        <v>10</v>
      </c>
      <c r="L71" s="19">
        <v>9</v>
      </c>
      <c r="M71" s="8">
        <f>L71/K71</f>
        <v>0.9</v>
      </c>
      <c r="O71" s="195"/>
      <c r="P71" s="24" t="s">
        <v>13</v>
      </c>
      <c r="Q71" s="24"/>
      <c r="R71" s="25">
        <v>4</v>
      </c>
      <c r="S71">
        <v>0</v>
      </c>
      <c r="T71" s="26">
        <f t="shared" ref="T71:T90" si="5">S71/R71</f>
        <v>0</v>
      </c>
      <c r="U71" s="192"/>
      <c r="V71" s="192"/>
      <c r="W71" s="61" t="s">
        <v>100</v>
      </c>
      <c r="X71" s="13">
        <v>10</v>
      </c>
      <c r="Y71" s="19">
        <v>10</v>
      </c>
      <c r="Z71" s="44">
        <f>Y71/X71</f>
        <v>1</v>
      </c>
      <c r="AB71" s="19"/>
    </row>
    <row r="72" spans="1:28">
      <c r="A72" s="178" t="s">
        <v>15</v>
      </c>
      <c r="B72" s="6" t="s">
        <v>16</v>
      </c>
      <c r="C72" s="6"/>
      <c r="D72" s="7">
        <v>30</v>
      </c>
      <c r="E72" s="19">
        <v>0</v>
      </c>
      <c r="F72" s="8">
        <f t="shared" si="4"/>
        <v>0</v>
      </c>
      <c r="G72" s="204">
        <f>SUM(E72:E75)/SUM(D72:D75)</f>
        <v>0.33695652173913043</v>
      </c>
      <c r="H72" s="18"/>
      <c r="I72" s="134"/>
      <c r="J72" s="15" t="s">
        <v>48</v>
      </c>
      <c r="K72">
        <v>10</v>
      </c>
      <c r="L72" s="19">
        <v>10</v>
      </c>
      <c r="M72" s="8">
        <f>L72/K72</f>
        <v>1</v>
      </c>
      <c r="O72" s="193" t="s">
        <v>15</v>
      </c>
      <c r="P72" s="24" t="s">
        <v>16</v>
      </c>
      <c r="Q72" s="24"/>
      <c r="R72" s="25">
        <v>30</v>
      </c>
      <c r="S72">
        <v>0</v>
      </c>
      <c r="T72" s="26">
        <f t="shared" si="5"/>
        <v>0</v>
      </c>
      <c r="U72" s="204">
        <f>AVERAGE(T72:T75)</f>
        <v>0</v>
      </c>
      <c r="V72" s="18"/>
      <c r="W72" s="61" t="s">
        <v>48</v>
      </c>
      <c r="X72" s="13">
        <v>10</v>
      </c>
      <c r="Y72" s="19">
        <v>0</v>
      </c>
      <c r="Z72" s="44">
        <f>Y72/X72</f>
        <v>0</v>
      </c>
      <c r="AB72" s="19"/>
    </row>
    <row r="73" spans="1:28">
      <c r="A73" s="179"/>
      <c r="B73" s="6" t="s">
        <v>18</v>
      </c>
      <c r="C73" s="6"/>
      <c r="D73" s="7">
        <v>2</v>
      </c>
      <c r="E73" s="19">
        <v>2</v>
      </c>
      <c r="F73" s="8">
        <f t="shared" si="4"/>
        <v>1</v>
      </c>
      <c r="G73" s="204"/>
      <c r="H73" s="192">
        <f>SUM(E73:E74)/SUM(D73:D74)</f>
        <v>0.53448275862068961</v>
      </c>
      <c r="I73" s="219">
        <f>SUM(E73:E74)</f>
        <v>31</v>
      </c>
      <c r="J73" s="9" t="s">
        <v>19</v>
      </c>
      <c r="K73">
        <f>SUM(K69:K72)</f>
        <v>50</v>
      </c>
      <c r="L73" s="19">
        <f>SUM(L69:L72)</f>
        <v>40</v>
      </c>
      <c r="M73" s="11">
        <f>L73/K73</f>
        <v>0.8</v>
      </c>
      <c r="O73" s="206"/>
      <c r="P73" s="24" t="s">
        <v>18</v>
      </c>
      <c r="Q73" s="24"/>
      <c r="R73" s="25">
        <v>7</v>
      </c>
      <c r="S73">
        <v>0</v>
      </c>
      <c r="T73" s="26">
        <f t="shared" si="5"/>
        <v>0</v>
      </c>
      <c r="U73" s="204"/>
      <c r="V73" s="192">
        <f>AVERAGE(T73:T74)</f>
        <v>0</v>
      </c>
      <c r="W73" s="97" t="s">
        <v>19</v>
      </c>
      <c r="X73" s="13">
        <v>50</v>
      </c>
      <c r="Y73" s="45">
        <f>SUM(Y69:Y72)</f>
        <v>40</v>
      </c>
      <c r="Z73" s="46">
        <f>Y73/X73</f>
        <v>0.8</v>
      </c>
      <c r="AB73" s="19"/>
    </row>
    <row r="74" spans="1:28">
      <c r="A74" s="179"/>
      <c r="B74" s="6" t="s">
        <v>20</v>
      </c>
      <c r="C74" s="6"/>
      <c r="D74" s="7">
        <v>56</v>
      </c>
      <c r="E74" s="19">
        <v>29</v>
      </c>
      <c r="F74" s="8">
        <f t="shared" si="4"/>
        <v>0.5178571428571429</v>
      </c>
      <c r="G74" s="204"/>
      <c r="H74" s="192"/>
      <c r="I74" s="219"/>
      <c r="L74" s="19"/>
      <c r="O74" s="206"/>
      <c r="P74" s="24" t="s">
        <v>20</v>
      </c>
      <c r="Q74" s="24"/>
      <c r="R74" s="25">
        <v>46</v>
      </c>
      <c r="S74">
        <v>0</v>
      </c>
      <c r="T74" s="26">
        <f t="shared" si="5"/>
        <v>0</v>
      </c>
      <c r="U74" s="204"/>
      <c r="V74" s="192"/>
      <c r="W74" s="13"/>
      <c r="X74" s="13"/>
      <c r="Y74" s="13"/>
      <c r="Z74" s="13"/>
      <c r="AB74" s="19"/>
    </row>
    <row r="75" spans="1:28">
      <c r="A75" s="179"/>
      <c r="B75" s="6" t="s">
        <v>21</v>
      </c>
      <c r="C75" s="6"/>
      <c r="D75" s="7">
        <v>4</v>
      </c>
      <c r="E75" s="19">
        <v>0</v>
      </c>
      <c r="F75" s="8">
        <f t="shared" si="4"/>
        <v>0</v>
      </c>
      <c r="G75" s="204"/>
      <c r="H75" s="18"/>
      <c r="I75" s="134"/>
      <c r="O75" s="195"/>
      <c r="P75" s="24" t="s">
        <v>21</v>
      </c>
      <c r="Q75" s="24"/>
      <c r="R75" s="25">
        <v>4</v>
      </c>
      <c r="S75">
        <v>0</v>
      </c>
      <c r="T75" s="26">
        <f t="shared" si="5"/>
        <v>0</v>
      </c>
      <c r="U75" s="204"/>
      <c r="V75" s="18"/>
      <c r="W75" s="13"/>
      <c r="X75" s="13"/>
      <c r="Y75" s="13"/>
      <c r="Z75" s="13"/>
      <c r="AB75" s="19"/>
    </row>
    <row r="76" spans="1:28">
      <c r="A76" s="227" t="s">
        <v>22</v>
      </c>
      <c r="B76" s="6" t="s">
        <v>23</v>
      </c>
      <c r="C76" s="6"/>
      <c r="D76" s="7">
        <v>15</v>
      </c>
      <c r="E76" s="19">
        <v>15</v>
      </c>
      <c r="F76" s="8">
        <f t="shared" si="4"/>
        <v>1</v>
      </c>
      <c r="G76" s="192">
        <f>SUM(E76:E77)/SUM(D76:D77)</f>
        <v>0.8666666666666667</v>
      </c>
      <c r="H76" s="192">
        <f>AVERAGE(F76:F77)</f>
        <v>0.8666666666666667</v>
      </c>
      <c r="I76" s="219">
        <f>SUM(E76:E77)</f>
        <v>26</v>
      </c>
      <c r="O76" s="193" t="s">
        <v>22</v>
      </c>
      <c r="P76" s="24" t="s">
        <v>23</v>
      </c>
      <c r="Q76" s="24"/>
      <c r="R76" s="25">
        <v>15</v>
      </c>
      <c r="S76">
        <v>0</v>
      </c>
      <c r="T76" s="26">
        <f t="shared" si="5"/>
        <v>0</v>
      </c>
      <c r="U76" s="192">
        <f>AVERAGE(T76:T77)</f>
        <v>0</v>
      </c>
      <c r="V76" s="192">
        <f>AVERAGE(T76:T77)</f>
        <v>0</v>
      </c>
      <c r="W76" s="13"/>
      <c r="X76" s="13"/>
      <c r="Y76" s="13"/>
      <c r="Z76" s="13"/>
      <c r="AB76" s="19"/>
    </row>
    <row r="77" spans="1:28">
      <c r="A77" s="228"/>
      <c r="B77" s="6" t="s">
        <v>24</v>
      </c>
      <c r="C77" s="6"/>
      <c r="D77" s="7">
        <v>15</v>
      </c>
      <c r="E77" s="19">
        <v>11</v>
      </c>
      <c r="F77" s="8">
        <f t="shared" si="4"/>
        <v>0.73333333333333328</v>
      </c>
      <c r="G77" s="192"/>
      <c r="H77" s="192"/>
      <c r="I77" s="219"/>
      <c r="O77" s="195"/>
      <c r="P77" s="24" t="s">
        <v>24</v>
      </c>
      <c r="Q77" s="24"/>
      <c r="R77" s="25">
        <v>15</v>
      </c>
      <c r="S77">
        <v>0</v>
      </c>
      <c r="T77" s="26">
        <f t="shared" si="5"/>
        <v>0</v>
      </c>
      <c r="U77" s="192"/>
      <c r="V77" s="192"/>
      <c r="W77" s="13"/>
      <c r="X77" s="13"/>
      <c r="Y77" s="13"/>
      <c r="Z77" s="13"/>
      <c r="AB77" s="19"/>
    </row>
    <row r="78" spans="1:28">
      <c r="A78" s="179" t="s">
        <v>25</v>
      </c>
      <c r="B78" s="6" t="s">
        <v>26</v>
      </c>
      <c r="C78" s="6"/>
      <c r="D78" s="7">
        <v>2</v>
      </c>
      <c r="E78" s="19">
        <v>2</v>
      </c>
      <c r="F78" s="8">
        <f t="shared" si="4"/>
        <v>1</v>
      </c>
      <c r="G78" s="192">
        <f>SUM(E78:E80)/SUM(D78:D80)</f>
        <v>0.83333333333333337</v>
      </c>
      <c r="H78" s="192">
        <f>SUM(E78:E80)/SUM(D78:D80)</f>
        <v>0.83333333333333337</v>
      </c>
      <c r="I78" s="219">
        <f>SUM(E78:E80)</f>
        <v>5</v>
      </c>
      <c r="O78" s="193" t="s">
        <v>25</v>
      </c>
      <c r="P78" s="24" t="s">
        <v>26</v>
      </c>
      <c r="Q78" s="24"/>
      <c r="R78" s="25">
        <v>2</v>
      </c>
      <c r="S78">
        <v>0</v>
      </c>
      <c r="T78" s="26">
        <f t="shared" si="5"/>
        <v>0</v>
      </c>
      <c r="U78" s="192">
        <f>S69:S90/R69:R90</f>
        <v>0</v>
      </c>
      <c r="V78" s="192">
        <f>(S78:S80/R78:R80)</f>
        <v>0</v>
      </c>
      <c r="W78" s="13"/>
      <c r="X78" s="13"/>
      <c r="Y78" s="13"/>
      <c r="Z78" s="13"/>
      <c r="AB78" s="19"/>
    </row>
    <row r="79" spans="1:28">
      <c r="A79" s="179"/>
      <c r="B79" s="6" t="s">
        <v>27</v>
      </c>
      <c r="C79" s="6"/>
      <c r="D79" s="7">
        <v>2</v>
      </c>
      <c r="E79" s="19">
        <v>2</v>
      </c>
      <c r="F79" s="8">
        <f t="shared" si="4"/>
        <v>1</v>
      </c>
      <c r="G79" s="192"/>
      <c r="H79" s="192"/>
      <c r="I79" s="219"/>
      <c r="O79" s="206"/>
      <c r="P79" s="24" t="s">
        <v>27</v>
      </c>
      <c r="Q79" s="24"/>
      <c r="R79" s="25">
        <v>2</v>
      </c>
      <c r="S79">
        <v>0</v>
      </c>
      <c r="T79" s="26">
        <f t="shared" si="5"/>
        <v>0</v>
      </c>
      <c r="U79" s="192"/>
      <c r="V79" s="192"/>
      <c r="W79" s="13"/>
      <c r="X79" s="13"/>
      <c r="Y79" s="13"/>
      <c r="Z79" s="13"/>
      <c r="AB79" s="19"/>
    </row>
    <row r="80" spans="1:28">
      <c r="A80" s="180"/>
      <c r="B80" s="6" t="s">
        <v>28</v>
      </c>
      <c r="C80" s="6"/>
      <c r="D80" s="7">
        <v>2</v>
      </c>
      <c r="E80" s="19">
        <v>1</v>
      </c>
      <c r="F80" s="8">
        <f t="shared" si="4"/>
        <v>0.5</v>
      </c>
      <c r="G80" s="192"/>
      <c r="H80" s="192"/>
      <c r="I80" s="219"/>
      <c r="O80" s="195"/>
      <c r="P80" s="24" t="s">
        <v>28</v>
      </c>
      <c r="Q80" s="24"/>
      <c r="R80" s="25">
        <v>2</v>
      </c>
      <c r="S80">
        <v>0</v>
      </c>
      <c r="T80" s="26">
        <f t="shared" si="5"/>
        <v>0</v>
      </c>
      <c r="U80" s="192"/>
      <c r="V80" s="192"/>
      <c r="W80" s="13"/>
      <c r="X80" s="13"/>
      <c r="Y80" s="13"/>
      <c r="Z80" s="13"/>
      <c r="AB80" s="19"/>
    </row>
    <row r="81" spans="1:28">
      <c r="A81" s="178" t="s">
        <v>29</v>
      </c>
      <c r="B81" s="6" t="s">
        <v>30</v>
      </c>
      <c r="C81" s="6"/>
      <c r="D81" s="7">
        <v>2</v>
      </c>
      <c r="E81" s="19">
        <v>2</v>
      </c>
      <c r="F81" s="8">
        <f t="shared" si="4"/>
        <v>1</v>
      </c>
      <c r="G81" s="192">
        <f>SUM(E81:E86)/SUM(D81:D86)</f>
        <v>1</v>
      </c>
      <c r="H81" s="192">
        <f>SUM(E81:E86)/SUM(D81:D86)</f>
        <v>1</v>
      </c>
      <c r="I81" s="219">
        <f>SUM(E81:E86)</f>
        <v>12</v>
      </c>
      <c r="O81" s="193" t="s">
        <v>29</v>
      </c>
      <c r="P81" s="24" t="s">
        <v>30</v>
      </c>
      <c r="Q81" s="24"/>
      <c r="R81" s="25">
        <v>2</v>
      </c>
      <c r="S81">
        <v>0</v>
      </c>
      <c r="T81" s="26">
        <f t="shared" si="5"/>
        <v>0</v>
      </c>
      <c r="U81" s="192">
        <f>S69:S90/R69:R90</f>
        <v>0</v>
      </c>
      <c r="V81" s="192">
        <f>(S81:S86/R81:R86)</f>
        <v>0</v>
      </c>
      <c r="W81" s="13"/>
      <c r="X81" s="13"/>
      <c r="Y81" s="13"/>
      <c r="Z81" s="13"/>
      <c r="AB81" s="19"/>
    </row>
    <row r="82" spans="1:28">
      <c r="A82" s="179"/>
      <c r="B82" s="6" t="s">
        <v>31</v>
      </c>
      <c r="C82" s="6"/>
      <c r="D82" s="7">
        <v>2</v>
      </c>
      <c r="E82" s="19">
        <v>2</v>
      </c>
      <c r="F82" s="8">
        <f t="shared" si="4"/>
        <v>1</v>
      </c>
      <c r="G82" s="192"/>
      <c r="H82" s="192"/>
      <c r="I82" s="219"/>
      <c r="O82" s="206"/>
      <c r="P82" s="24" t="s">
        <v>31</v>
      </c>
      <c r="Q82" s="24"/>
      <c r="R82" s="25">
        <v>2</v>
      </c>
      <c r="S82">
        <v>0</v>
      </c>
      <c r="T82" s="26">
        <f t="shared" si="5"/>
        <v>0</v>
      </c>
      <c r="U82" s="192"/>
      <c r="V82" s="192"/>
      <c r="W82" s="13"/>
      <c r="X82" s="13"/>
      <c r="Y82" s="13"/>
      <c r="Z82" s="13"/>
      <c r="AB82" s="19"/>
    </row>
    <row r="83" spans="1:28">
      <c r="A83" s="179"/>
      <c r="B83" s="6" t="s">
        <v>32</v>
      </c>
      <c r="C83" s="6"/>
      <c r="D83" s="7">
        <v>2</v>
      </c>
      <c r="E83" s="19">
        <v>2</v>
      </c>
      <c r="F83" s="8">
        <f t="shared" si="4"/>
        <v>1</v>
      </c>
      <c r="G83" s="192"/>
      <c r="H83" s="192"/>
      <c r="I83" s="219"/>
      <c r="O83" s="206"/>
      <c r="P83" s="24" t="s">
        <v>32</v>
      </c>
      <c r="Q83" s="24"/>
      <c r="R83" s="25">
        <v>2</v>
      </c>
      <c r="S83">
        <v>0</v>
      </c>
      <c r="T83" s="26">
        <f t="shared" si="5"/>
        <v>0</v>
      </c>
      <c r="U83" s="192"/>
      <c r="V83" s="192"/>
      <c r="W83" s="13"/>
      <c r="X83" s="13"/>
      <c r="Y83" s="13"/>
      <c r="Z83" s="13"/>
      <c r="AB83" s="19"/>
    </row>
    <row r="84" spans="1:28">
      <c r="A84" s="179"/>
      <c r="B84" s="6" t="s">
        <v>33</v>
      </c>
      <c r="C84" s="6"/>
      <c r="D84" s="7">
        <v>2</v>
      </c>
      <c r="E84" s="19">
        <v>2</v>
      </c>
      <c r="F84" s="8">
        <f t="shared" si="4"/>
        <v>1</v>
      </c>
      <c r="G84" s="192"/>
      <c r="H84" s="192"/>
      <c r="I84" s="219"/>
      <c r="O84" s="206"/>
      <c r="P84" s="24" t="s">
        <v>33</v>
      </c>
      <c r="Q84" s="24"/>
      <c r="R84" s="25">
        <v>2</v>
      </c>
      <c r="S84">
        <v>0</v>
      </c>
      <c r="T84" s="26">
        <f t="shared" si="5"/>
        <v>0</v>
      </c>
      <c r="U84" s="192"/>
      <c r="V84" s="192"/>
      <c r="W84" s="13"/>
      <c r="X84" s="13"/>
      <c r="Y84" s="13"/>
      <c r="Z84" s="13"/>
      <c r="AB84" s="19"/>
    </row>
    <row r="85" spans="1:28">
      <c r="A85" s="179"/>
      <c r="B85" s="6" t="s">
        <v>34</v>
      </c>
      <c r="C85" s="6"/>
      <c r="D85" s="7">
        <v>2</v>
      </c>
      <c r="E85" s="19">
        <v>2</v>
      </c>
      <c r="F85" s="8">
        <f t="shared" si="4"/>
        <v>1</v>
      </c>
      <c r="G85" s="192"/>
      <c r="H85" s="192"/>
      <c r="I85" s="219"/>
      <c r="O85" s="206"/>
      <c r="P85" s="24" t="s">
        <v>34</v>
      </c>
      <c r="Q85" s="24"/>
      <c r="R85" s="25">
        <v>2</v>
      </c>
      <c r="S85">
        <v>0</v>
      </c>
      <c r="T85" s="26">
        <f t="shared" si="5"/>
        <v>0</v>
      </c>
      <c r="U85" s="192"/>
      <c r="V85" s="192"/>
      <c r="W85" s="13"/>
      <c r="X85" s="13"/>
      <c r="Y85" s="13"/>
      <c r="Z85" s="13"/>
      <c r="AB85" s="19"/>
    </row>
    <row r="86" spans="1:28">
      <c r="A86" s="180"/>
      <c r="B86" s="6" t="s">
        <v>35</v>
      </c>
      <c r="C86" s="6"/>
      <c r="D86" s="7">
        <v>2</v>
      </c>
      <c r="E86" s="19">
        <v>2</v>
      </c>
      <c r="F86" s="8">
        <f t="shared" si="4"/>
        <v>1</v>
      </c>
      <c r="G86" s="192"/>
      <c r="H86" s="192"/>
      <c r="I86" s="219"/>
      <c r="O86" s="195"/>
      <c r="P86" s="24" t="s">
        <v>35</v>
      </c>
      <c r="Q86" s="24"/>
      <c r="R86" s="25">
        <v>2</v>
      </c>
      <c r="S86">
        <v>0</v>
      </c>
      <c r="T86" s="26">
        <f t="shared" si="5"/>
        <v>0</v>
      </c>
      <c r="U86" s="192"/>
      <c r="V86" s="192"/>
      <c r="W86" s="13"/>
      <c r="X86" s="13"/>
      <c r="Y86" s="13"/>
      <c r="Z86" s="13"/>
      <c r="AB86" s="19"/>
    </row>
    <row r="87" spans="1:28">
      <c r="A87" s="184" t="s">
        <v>36</v>
      </c>
      <c r="B87" s="6" t="s">
        <v>37</v>
      </c>
      <c r="C87" s="6"/>
      <c r="D87" s="7">
        <v>6</v>
      </c>
      <c r="E87" s="19">
        <v>3</v>
      </c>
      <c r="F87" s="8">
        <f t="shared" si="4"/>
        <v>0.5</v>
      </c>
      <c r="G87" s="192">
        <f>SUM(E87:E88)/SUM(D87:D88)</f>
        <v>6.9767441860465115E-2</v>
      </c>
      <c r="H87" s="26">
        <f>E87/D87</f>
        <v>0.5</v>
      </c>
      <c r="I87" s="135">
        <f>SUM(E87)</f>
        <v>3</v>
      </c>
      <c r="O87" s="207" t="s">
        <v>36</v>
      </c>
      <c r="P87" s="24" t="s">
        <v>37</v>
      </c>
      <c r="Q87" s="24"/>
      <c r="R87" s="25">
        <v>8</v>
      </c>
      <c r="S87">
        <v>0</v>
      </c>
      <c r="T87" s="26">
        <f t="shared" si="5"/>
        <v>0</v>
      </c>
      <c r="U87" s="192">
        <f>S87:S88/R87:R88</f>
        <v>0</v>
      </c>
      <c r="V87" s="8"/>
      <c r="W87" s="13"/>
      <c r="X87" s="13"/>
      <c r="Y87" s="13"/>
      <c r="Z87" s="13"/>
      <c r="AB87" s="19"/>
    </row>
    <row r="88" spans="1:28">
      <c r="A88" s="185"/>
      <c r="B88" s="6" t="s">
        <v>38</v>
      </c>
      <c r="C88" s="6"/>
      <c r="D88" s="7">
        <v>37</v>
      </c>
      <c r="E88" s="19">
        <v>0</v>
      </c>
      <c r="F88" s="8">
        <f t="shared" si="4"/>
        <v>0</v>
      </c>
      <c r="G88" s="192"/>
      <c r="H88" s="18"/>
      <c r="I88" s="134"/>
      <c r="O88" s="208"/>
      <c r="P88" s="24" t="s">
        <v>38</v>
      </c>
      <c r="Q88" s="24"/>
      <c r="R88" s="25">
        <v>37</v>
      </c>
      <c r="S88">
        <v>0</v>
      </c>
      <c r="T88" s="26">
        <f t="shared" si="5"/>
        <v>0</v>
      </c>
      <c r="U88" s="192"/>
      <c r="V88" s="18"/>
      <c r="W88" s="13"/>
      <c r="X88" s="13"/>
      <c r="Y88" s="13"/>
      <c r="Z88" s="13"/>
      <c r="AB88" s="19"/>
    </row>
    <row r="89" spans="1:28">
      <c r="A89" s="189" t="s">
        <v>39</v>
      </c>
      <c r="B89" s="6" t="s">
        <v>40</v>
      </c>
      <c r="C89" s="6"/>
      <c r="D89" s="7">
        <v>2</v>
      </c>
      <c r="E89" s="19">
        <v>2</v>
      </c>
      <c r="F89" s="8">
        <f t="shared" si="4"/>
        <v>1</v>
      </c>
      <c r="G89" s="121">
        <f>E89/D89</f>
        <v>1</v>
      </c>
      <c r="H89" s="8">
        <f>E89/D89</f>
        <v>1</v>
      </c>
      <c r="I89" s="135">
        <f>SUM(E89)</f>
        <v>2</v>
      </c>
      <c r="O89" s="200" t="s">
        <v>39</v>
      </c>
      <c r="P89" s="24" t="s">
        <v>40</v>
      </c>
      <c r="Q89" s="24"/>
      <c r="R89" s="25">
        <v>2</v>
      </c>
      <c r="S89">
        <v>0</v>
      </c>
      <c r="T89" s="26">
        <f t="shared" si="5"/>
        <v>0</v>
      </c>
      <c r="U89" s="17">
        <f>S89/R89</f>
        <v>0</v>
      </c>
      <c r="V89" s="8">
        <f>S89/R89</f>
        <v>0</v>
      </c>
      <c r="W89" s="13"/>
      <c r="X89" s="13"/>
      <c r="Y89" s="13"/>
      <c r="Z89" s="13"/>
      <c r="AB89" s="19"/>
    </row>
    <row r="90" spans="1:28">
      <c r="A90" s="189"/>
      <c r="B90" s="6" t="s">
        <v>41</v>
      </c>
      <c r="C90" s="6"/>
      <c r="D90" s="7">
        <v>25</v>
      </c>
      <c r="E90" s="19">
        <v>0</v>
      </c>
      <c r="F90" s="8">
        <f t="shared" si="4"/>
        <v>0</v>
      </c>
      <c r="G90" s="121">
        <f>E90/D90</f>
        <v>0</v>
      </c>
      <c r="H90" s="18"/>
      <c r="I90" s="134"/>
      <c r="O90" s="201"/>
      <c r="P90" s="24" t="s">
        <v>41</v>
      </c>
      <c r="Q90" s="24"/>
      <c r="R90" s="25">
        <v>25</v>
      </c>
      <c r="S90">
        <v>0</v>
      </c>
      <c r="T90" s="26">
        <f t="shared" si="5"/>
        <v>0</v>
      </c>
      <c r="U90" s="17">
        <f>S90/R90</f>
        <v>0</v>
      </c>
      <c r="V90" s="18"/>
      <c r="W90" s="13"/>
      <c r="X90" s="13"/>
      <c r="Y90" s="13"/>
      <c r="Z90" s="13"/>
      <c r="AB90" s="19"/>
    </row>
    <row r="91" spans="1:28">
      <c r="B91" s="186" t="s">
        <v>42</v>
      </c>
      <c r="C91" s="187"/>
      <c r="D91">
        <f>SUM(D69:D90)</f>
        <v>222</v>
      </c>
      <c r="E91">
        <f>SUM(E69:E90)</f>
        <v>87</v>
      </c>
      <c r="G91" s="192" t="s">
        <v>110</v>
      </c>
      <c r="H91" s="192"/>
      <c r="I91" s="135">
        <f>SUM(I89,I76:I87,I73,I69)</f>
        <v>87</v>
      </c>
      <c r="O91" s="13"/>
      <c r="P91" s="202" t="s">
        <v>42</v>
      </c>
      <c r="Q91" s="202"/>
      <c r="R91" s="13">
        <v>219</v>
      </c>
      <c r="S91" s="13">
        <f>SUM(S69:S90)</f>
        <v>0</v>
      </c>
      <c r="T91" s="13"/>
      <c r="U91" s="26"/>
      <c r="V91" s="26"/>
      <c r="W91" s="13"/>
      <c r="X91" s="13"/>
      <c r="Y91" s="13"/>
      <c r="Z91" s="13"/>
      <c r="AB91" s="19"/>
    </row>
    <row r="92" spans="1:28">
      <c r="A92" s="16"/>
      <c r="B92" s="16"/>
      <c r="C92" s="190" t="s">
        <v>43</v>
      </c>
      <c r="D92" s="190"/>
      <c r="E92" s="223">
        <f>E91/D91</f>
        <v>0.39189189189189189</v>
      </c>
      <c r="F92" s="223"/>
      <c r="G92" s="192" t="s">
        <v>111</v>
      </c>
      <c r="H92" s="192"/>
      <c r="I92" s="139">
        <f>I91/D93</f>
        <v>0.70161290322580649</v>
      </c>
      <c r="J92" s="14"/>
      <c r="K92" s="13"/>
      <c r="L92" s="8"/>
      <c r="O92" s="14"/>
      <c r="P92" s="14"/>
      <c r="Q92" s="190" t="s">
        <v>43</v>
      </c>
      <c r="R92" s="190"/>
      <c r="S92" s="30"/>
      <c r="T92" s="13"/>
      <c r="U92" s="26"/>
      <c r="V92" s="26"/>
      <c r="W92" s="13"/>
      <c r="X92" s="13"/>
      <c r="Y92" s="13"/>
      <c r="Z92" s="13"/>
      <c r="AB92" s="19"/>
    </row>
    <row r="93" spans="1:28" ht="17" thickBot="1">
      <c r="B93" s="188" t="s">
        <v>109</v>
      </c>
      <c r="C93" s="188"/>
      <c r="D93">
        <v>124</v>
      </c>
      <c r="AB93" s="19"/>
    </row>
    <row r="94" spans="1:28" ht="17" thickBot="1">
      <c r="A94" s="42"/>
      <c r="B94" s="42"/>
      <c r="C94" s="42"/>
      <c r="D94" s="42"/>
      <c r="E94" s="42"/>
      <c r="F94" s="45"/>
      <c r="G94" s="45"/>
      <c r="H94" s="45"/>
      <c r="I94" s="45"/>
      <c r="J94" s="45"/>
      <c r="K94" s="45"/>
      <c r="L94" s="19"/>
      <c r="M94" s="19"/>
      <c r="O94" s="33" t="s">
        <v>78</v>
      </c>
      <c r="P94" s="34"/>
      <c r="Q94" s="34"/>
      <c r="R94" s="34"/>
      <c r="S94" s="35"/>
      <c r="T94" s="13"/>
      <c r="U94" s="13"/>
      <c r="V94" s="13"/>
      <c r="W94" s="13"/>
      <c r="X94" s="13"/>
      <c r="Y94" s="13"/>
      <c r="Z94" s="13"/>
      <c r="AB94" s="19"/>
    </row>
    <row r="95" spans="1:28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19"/>
      <c r="M95" s="19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8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O96" s="20" t="s">
        <v>2</v>
      </c>
      <c r="P96" s="20"/>
      <c r="Q96" s="20"/>
      <c r="R96" s="20"/>
      <c r="S96" s="20"/>
      <c r="T96" s="13"/>
      <c r="U96" s="13"/>
      <c r="V96" s="13"/>
      <c r="W96" s="13"/>
      <c r="X96" s="13"/>
      <c r="Y96" s="13"/>
      <c r="Z96" s="13"/>
    </row>
    <row r="97" spans="1:30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O97" s="21" t="s">
        <v>3</v>
      </c>
      <c r="P97" s="21"/>
      <c r="Q97" s="21"/>
      <c r="R97" s="21"/>
      <c r="S97" s="13"/>
      <c r="T97" s="13"/>
      <c r="U97" s="13"/>
      <c r="V97" s="13"/>
      <c r="W97" s="13"/>
      <c r="X97" s="13"/>
      <c r="Y97" s="13"/>
      <c r="Z97" s="13"/>
    </row>
    <row r="98" spans="1:30" ht="17" thickBot="1">
      <c r="A98" s="42"/>
      <c r="B98" s="42"/>
      <c r="C98" s="67"/>
      <c r="D98" s="67"/>
      <c r="E98" s="42"/>
      <c r="F98" s="42"/>
      <c r="G98" s="42"/>
      <c r="H98" s="42"/>
      <c r="I98" s="42"/>
      <c r="J98" s="67"/>
      <c r="K98" s="67"/>
      <c r="L98" s="67"/>
      <c r="M98" s="19"/>
      <c r="O98" s="22"/>
      <c r="P98" s="22"/>
      <c r="Q98" s="173" t="s">
        <v>4</v>
      </c>
      <c r="R98" s="173"/>
      <c r="S98" s="22" t="s">
        <v>5</v>
      </c>
      <c r="T98" s="22"/>
      <c r="U98" s="22"/>
      <c r="V98" s="22"/>
      <c r="W98" s="23" t="s">
        <v>6</v>
      </c>
      <c r="X98" s="23" t="s">
        <v>7</v>
      </c>
      <c r="Y98" s="23" t="s">
        <v>5</v>
      </c>
      <c r="Z98" s="13"/>
      <c r="AB98" s="132" t="s">
        <v>113</v>
      </c>
      <c r="AC98" s="132" t="s">
        <v>114</v>
      </c>
    </row>
    <row r="99" spans="1:30">
      <c r="A99" s="75"/>
      <c r="B99" s="19"/>
      <c r="C99" s="19"/>
      <c r="D99" s="19"/>
      <c r="E99" s="19"/>
      <c r="F99" s="68"/>
      <c r="G99" s="72"/>
      <c r="H99" s="72"/>
      <c r="I99" s="128"/>
      <c r="J99" s="19"/>
      <c r="K99" s="19"/>
      <c r="L99" s="19"/>
      <c r="M99" s="68"/>
      <c r="O99" s="193" t="s">
        <v>8</v>
      </c>
      <c r="P99" s="24" t="s">
        <v>9</v>
      </c>
      <c r="Q99" s="24"/>
      <c r="R99" s="25">
        <v>6</v>
      </c>
      <c r="S99">
        <v>0</v>
      </c>
      <c r="T99" s="26">
        <f>S99/R99</f>
        <v>0</v>
      </c>
      <c r="U99" s="209"/>
      <c r="V99" s="209"/>
      <c r="W99" s="92" t="s">
        <v>10</v>
      </c>
      <c r="X99" s="51">
        <v>10</v>
      </c>
      <c r="Y99" s="52">
        <f>AVERAGE(Y69,Y39,Y9)</f>
        <v>9.6666666666666661</v>
      </c>
      <c r="Z99" s="53">
        <f t="shared" ref="Z99:Z105" si="6">Y99/X99</f>
        <v>0.96666666666666656</v>
      </c>
      <c r="AB99" s="108">
        <f>MAX(Z69,Z39,Z9)</f>
        <v>1</v>
      </c>
      <c r="AC99" s="8">
        <f>MIN(Z69,Z39,Z9)</f>
        <v>0.9</v>
      </c>
      <c r="AD99" s="8"/>
    </row>
    <row r="100" spans="1:30">
      <c r="A100" s="76"/>
      <c r="B100" s="19"/>
      <c r="C100" s="19"/>
      <c r="D100" s="19"/>
      <c r="E100" s="19"/>
      <c r="F100" s="68"/>
      <c r="G100" s="72"/>
      <c r="H100" s="72"/>
      <c r="I100" s="128"/>
      <c r="J100" s="19"/>
      <c r="K100" s="19"/>
      <c r="L100" s="19"/>
      <c r="M100" s="68"/>
      <c r="O100" s="194"/>
      <c r="P100" s="24" t="s">
        <v>11</v>
      </c>
      <c r="Q100" s="24"/>
      <c r="R100" s="25">
        <v>2</v>
      </c>
      <c r="S100">
        <v>0</v>
      </c>
      <c r="T100" s="26">
        <f>S100/R100</f>
        <v>0</v>
      </c>
      <c r="U100" s="209"/>
      <c r="V100" s="209"/>
      <c r="W100" s="61" t="s">
        <v>99</v>
      </c>
      <c r="X100" s="49">
        <v>20</v>
      </c>
      <c r="Y100" s="50">
        <f>AVERAGE(Y70,Y40,Y10)</f>
        <v>17.666666666666668</v>
      </c>
      <c r="Z100" s="54">
        <f t="shared" si="6"/>
        <v>0.88333333333333341</v>
      </c>
      <c r="AB100" s="108">
        <f>MAX(Z70,Z40,Z10)</f>
        <v>1</v>
      </c>
      <c r="AC100" s="8">
        <f>MIN(Z70,Z40,Z10)</f>
        <v>0.65</v>
      </c>
      <c r="AD100" s="8"/>
    </row>
    <row r="101" spans="1:30">
      <c r="A101" s="77"/>
      <c r="B101" s="19"/>
      <c r="C101" s="19"/>
      <c r="D101" s="19"/>
      <c r="E101" s="19"/>
      <c r="F101" s="68"/>
      <c r="G101" s="72"/>
      <c r="H101" s="72"/>
      <c r="I101" s="128"/>
      <c r="J101" s="19"/>
      <c r="K101" s="19"/>
      <c r="L101" s="19"/>
      <c r="M101" s="68"/>
      <c r="O101" s="195"/>
      <c r="P101" s="24" t="s">
        <v>13</v>
      </c>
      <c r="Q101" s="24"/>
      <c r="R101" s="25">
        <v>4</v>
      </c>
      <c r="S101">
        <v>0</v>
      </c>
      <c r="T101" s="26">
        <f t="shared" ref="T101:T120" si="7">S101/R101</f>
        <v>0</v>
      </c>
      <c r="U101" s="209"/>
      <c r="V101" s="209"/>
      <c r="W101" s="61" t="s">
        <v>100</v>
      </c>
      <c r="X101" s="49">
        <v>10</v>
      </c>
      <c r="Y101" s="50">
        <f>AVERAGE(Y71,Y41,Y11)</f>
        <v>9</v>
      </c>
      <c r="Z101" s="54">
        <f>Y101/X101</f>
        <v>0.9</v>
      </c>
      <c r="AB101" s="108">
        <f>MAX(Z71,Z41,Z11)</f>
        <v>1</v>
      </c>
      <c r="AC101" s="8">
        <f>MIN(Z71,Z41,Z11)</f>
        <v>0.7</v>
      </c>
      <c r="AD101" s="8"/>
    </row>
    <row r="102" spans="1:30">
      <c r="A102" s="75"/>
      <c r="B102" s="19"/>
      <c r="C102" s="19"/>
      <c r="D102" s="19"/>
      <c r="E102" s="19"/>
      <c r="F102" s="68"/>
      <c r="G102" s="39"/>
      <c r="H102" s="68"/>
      <c r="I102" s="68"/>
      <c r="J102" s="19"/>
      <c r="K102" s="19"/>
      <c r="L102" s="19"/>
      <c r="M102" s="68"/>
      <c r="O102" s="193" t="s">
        <v>15</v>
      </c>
      <c r="P102" s="24" t="s">
        <v>16</v>
      </c>
      <c r="Q102" s="24"/>
      <c r="R102" s="25">
        <v>30</v>
      </c>
      <c r="S102">
        <v>0</v>
      </c>
      <c r="T102" s="26">
        <f t="shared" si="7"/>
        <v>0</v>
      </c>
      <c r="U102" s="209"/>
      <c r="V102" s="28"/>
      <c r="W102" s="61" t="s">
        <v>48</v>
      </c>
      <c r="X102" s="49">
        <v>10</v>
      </c>
      <c r="Y102" s="50">
        <f>AVERAGE(Y72,Y42,Y12)</f>
        <v>4</v>
      </c>
      <c r="Z102" s="54">
        <f t="shared" si="6"/>
        <v>0.4</v>
      </c>
      <c r="AB102" s="108">
        <f>MAX(Z72,Z42,Z12)</f>
        <v>0.8</v>
      </c>
      <c r="AC102" s="8">
        <f>MIN(Z72,Z42,Z12)</f>
        <v>0</v>
      </c>
      <c r="AD102" s="8"/>
    </row>
    <row r="103" spans="1:30" ht="17" thickBot="1">
      <c r="A103" s="76"/>
      <c r="B103" s="19"/>
      <c r="C103" s="19"/>
      <c r="D103" s="19"/>
      <c r="E103" s="19"/>
      <c r="F103" s="68"/>
      <c r="G103" s="39"/>
      <c r="H103" s="72"/>
      <c r="I103" s="128"/>
      <c r="J103" s="70"/>
      <c r="K103" s="19"/>
      <c r="L103" s="19"/>
      <c r="M103" s="71"/>
      <c r="O103" s="206"/>
      <c r="P103" s="24" t="s">
        <v>18</v>
      </c>
      <c r="Q103" s="24"/>
      <c r="R103" s="25">
        <v>7</v>
      </c>
      <c r="S103">
        <v>0</v>
      </c>
      <c r="T103" s="26">
        <f t="shared" si="7"/>
        <v>0</v>
      </c>
      <c r="U103" s="209"/>
      <c r="V103" s="209"/>
      <c r="W103" s="97" t="s">
        <v>19</v>
      </c>
      <c r="X103" s="55">
        <v>50</v>
      </c>
      <c r="Y103" s="56">
        <f>SUM(Y99:Y102)</f>
        <v>40.333333333333336</v>
      </c>
      <c r="Z103" s="57">
        <f t="shared" si="6"/>
        <v>0.80666666666666675</v>
      </c>
      <c r="AB103" s="108">
        <f>MAX(Z73,Z43,Z13)</f>
        <v>0.86</v>
      </c>
      <c r="AC103" s="8">
        <f>MIN(Z73,Z43,Z13)</f>
        <v>0.76</v>
      </c>
      <c r="AD103" s="8"/>
    </row>
    <row r="104" spans="1:30">
      <c r="A104" s="76"/>
      <c r="B104" s="19"/>
      <c r="C104" s="19"/>
      <c r="D104" s="19"/>
      <c r="E104" s="19"/>
      <c r="F104" s="68"/>
      <c r="G104" s="39"/>
      <c r="H104" s="72"/>
      <c r="I104" s="128">
        <f>AVERAGE(H39,H69,H9)</f>
        <v>0.58333333333333337</v>
      </c>
      <c r="J104" s="19"/>
      <c r="K104" s="19"/>
      <c r="L104" s="19"/>
      <c r="M104" s="19"/>
      <c r="O104" s="206"/>
      <c r="P104" s="24" t="s">
        <v>20</v>
      </c>
      <c r="Q104" s="24"/>
      <c r="R104" s="25">
        <v>46</v>
      </c>
      <c r="S104">
        <v>0</v>
      </c>
      <c r="T104" s="26">
        <f t="shared" si="7"/>
        <v>0</v>
      </c>
      <c r="U104" s="209"/>
      <c r="V104" s="209"/>
      <c r="W104" s="88" t="s">
        <v>88</v>
      </c>
      <c r="X104" s="49">
        <v>50</v>
      </c>
      <c r="Y104" s="49">
        <f>MAX(Y73,Y43,Y13)</f>
        <v>43</v>
      </c>
      <c r="Z104" s="89">
        <f t="shared" si="6"/>
        <v>0.86</v>
      </c>
    </row>
    <row r="105" spans="1:30" ht="17" thickBot="1">
      <c r="A105" s="76"/>
      <c r="B105" s="19"/>
      <c r="C105" s="19"/>
      <c r="D105" s="19"/>
      <c r="E105" s="19"/>
      <c r="F105" s="68"/>
      <c r="G105" s="39"/>
      <c r="H105" s="68"/>
      <c r="I105" s="68"/>
      <c r="J105" s="19"/>
      <c r="K105" s="19"/>
      <c r="L105" s="19"/>
      <c r="M105" s="19"/>
      <c r="O105" s="195"/>
      <c r="P105" s="24" t="s">
        <v>21</v>
      </c>
      <c r="Q105" s="24"/>
      <c r="R105" s="25">
        <v>4</v>
      </c>
      <c r="S105">
        <v>0</v>
      </c>
      <c r="T105" s="26">
        <f t="shared" si="7"/>
        <v>0</v>
      </c>
      <c r="U105" s="209"/>
      <c r="V105" s="28"/>
      <c r="W105" s="90" t="s">
        <v>87</v>
      </c>
      <c r="X105" s="110">
        <v>50</v>
      </c>
      <c r="Y105" s="110">
        <f>MIN(Y43,Y73,Y13)</f>
        <v>38</v>
      </c>
      <c r="Z105" s="111">
        <f t="shared" si="6"/>
        <v>0.76</v>
      </c>
    </row>
    <row r="106" spans="1:30">
      <c r="A106" s="75"/>
      <c r="B106" s="19"/>
      <c r="C106" s="19"/>
      <c r="D106" s="19"/>
      <c r="E106" s="19"/>
      <c r="F106" s="68"/>
      <c r="G106" s="72"/>
      <c r="H106" s="72"/>
      <c r="I106" s="128"/>
      <c r="J106" s="19"/>
      <c r="K106" s="19"/>
      <c r="L106" s="19"/>
      <c r="M106" s="19"/>
      <c r="O106" s="193" t="s">
        <v>22</v>
      </c>
      <c r="P106" s="24" t="s">
        <v>23</v>
      </c>
      <c r="Q106" s="24"/>
      <c r="R106" s="25">
        <v>15</v>
      </c>
      <c r="S106">
        <v>0</v>
      </c>
      <c r="T106" s="26">
        <f t="shared" si="7"/>
        <v>0</v>
      </c>
      <c r="U106" s="209"/>
      <c r="V106" s="209"/>
      <c r="W106" s="13"/>
      <c r="X106" s="13"/>
      <c r="Y106" s="13"/>
      <c r="Z106" s="13"/>
    </row>
    <row r="107" spans="1:30">
      <c r="A107" s="77"/>
      <c r="B107" s="19"/>
      <c r="C107" s="19"/>
      <c r="D107" s="19"/>
      <c r="E107" s="19"/>
      <c r="F107" s="68"/>
      <c r="G107" s="72"/>
      <c r="H107" s="72"/>
      <c r="I107" s="128"/>
      <c r="J107" s="19"/>
      <c r="K107" s="19"/>
      <c r="L107" s="19"/>
      <c r="M107" s="19"/>
      <c r="O107" s="195"/>
      <c r="P107" s="24" t="s">
        <v>24</v>
      </c>
      <c r="Q107" s="24"/>
      <c r="R107" s="25">
        <v>15</v>
      </c>
      <c r="S107">
        <v>0</v>
      </c>
      <c r="T107" s="26">
        <f t="shared" si="7"/>
        <v>0</v>
      </c>
      <c r="U107" s="209"/>
      <c r="V107" s="209"/>
      <c r="W107" s="13"/>
      <c r="X107" s="13"/>
      <c r="Y107" s="13"/>
      <c r="Z107" s="13"/>
    </row>
    <row r="108" spans="1:30">
      <c r="A108" s="76"/>
      <c r="B108" s="19"/>
      <c r="C108" s="19"/>
      <c r="D108" s="19"/>
      <c r="E108" s="19"/>
      <c r="F108" s="68"/>
      <c r="G108" s="72"/>
      <c r="H108" s="72"/>
      <c r="I108" s="128"/>
      <c r="J108" s="19"/>
      <c r="K108" s="19"/>
      <c r="L108" s="19"/>
      <c r="M108" s="19"/>
      <c r="O108" s="193" t="s">
        <v>25</v>
      </c>
      <c r="P108" s="24" t="s">
        <v>26</v>
      </c>
      <c r="Q108" s="24"/>
      <c r="R108" s="25">
        <v>2</v>
      </c>
      <c r="S108">
        <v>0</v>
      </c>
      <c r="T108" s="26">
        <f t="shared" si="7"/>
        <v>0</v>
      </c>
      <c r="U108" s="209"/>
      <c r="V108" s="209"/>
      <c r="W108" s="13"/>
      <c r="X108" s="13"/>
      <c r="Y108" s="13"/>
      <c r="Z108" s="13"/>
    </row>
    <row r="109" spans="1:30">
      <c r="A109" s="76"/>
      <c r="B109" s="19"/>
      <c r="C109" s="19"/>
      <c r="D109" s="19"/>
      <c r="E109" s="19"/>
      <c r="F109" s="68"/>
      <c r="G109" s="72"/>
      <c r="H109" s="72"/>
      <c r="I109" s="128"/>
      <c r="J109" s="19"/>
      <c r="K109" s="19"/>
      <c r="L109" s="19"/>
      <c r="M109" s="19"/>
      <c r="O109" s="206"/>
      <c r="P109" s="24" t="s">
        <v>27</v>
      </c>
      <c r="Q109" s="24"/>
      <c r="R109" s="25">
        <v>2</v>
      </c>
      <c r="S109">
        <v>0</v>
      </c>
      <c r="T109" s="26">
        <f t="shared" si="7"/>
        <v>0</v>
      </c>
      <c r="U109" s="209"/>
      <c r="V109" s="209"/>
      <c r="W109" s="13"/>
      <c r="X109" s="13"/>
      <c r="Y109" s="13"/>
      <c r="Z109" s="13"/>
    </row>
    <row r="110" spans="1:30">
      <c r="A110" s="77"/>
      <c r="B110" s="19"/>
      <c r="C110" s="19"/>
      <c r="D110" s="19"/>
      <c r="E110" s="19"/>
      <c r="F110" s="68"/>
      <c r="G110" s="72"/>
      <c r="H110" s="72"/>
      <c r="I110" s="128"/>
      <c r="J110" s="19"/>
      <c r="K110" s="19"/>
      <c r="L110" s="19"/>
      <c r="M110" s="19"/>
      <c r="O110" s="195"/>
      <c r="P110" s="24" t="s">
        <v>28</v>
      </c>
      <c r="Q110" s="24"/>
      <c r="R110" s="25">
        <v>2</v>
      </c>
      <c r="S110">
        <v>0</v>
      </c>
      <c r="T110" s="26">
        <f t="shared" si="7"/>
        <v>0</v>
      </c>
      <c r="U110" s="209"/>
      <c r="V110" s="209"/>
      <c r="W110" s="13"/>
      <c r="X110" s="13"/>
      <c r="Y110" s="13"/>
      <c r="Z110" s="13"/>
    </row>
    <row r="111" spans="1:30">
      <c r="A111" s="75"/>
      <c r="B111" s="19"/>
      <c r="C111" s="19"/>
      <c r="D111" s="19"/>
      <c r="E111" s="19"/>
      <c r="F111" s="68"/>
      <c r="G111" s="72"/>
      <c r="H111" s="72"/>
      <c r="I111" s="128"/>
      <c r="J111" s="19"/>
      <c r="K111" s="19"/>
      <c r="L111" s="19"/>
      <c r="M111" s="19"/>
      <c r="O111" s="193" t="s">
        <v>29</v>
      </c>
      <c r="P111" s="24" t="s">
        <v>30</v>
      </c>
      <c r="Q111" s="24"/>
      <c r="R111" s="25">
        <v>2</v>
      </c>
      <c r="S111">
        <v>0</v>
      </c>
      <c r="T111" s="26">
        <f t="shared" si="7"/>
        <v>0</v>
      </c>
      <c r="U111" s="209"/>
      <c r="V111" s="209"/>
      <c r="W111" s="13"/>
      <c r="X111" s="13"/>
      <c r="Y111" s="13"/>
      <c r="Z111" s="13"/>
    </row>
    <row r="112" spans="1:30">
      <c r="A112" s="76"/>
      <c r="B112" s="19"/>
      <c r="C112" s="19"/>
      <c r="D112" s="19"/>
      <c r="E112" s="19"/>
      <c r="F112" s="68"/>
      <c r="G112" s="72"/>
      <c r="H112" s="72"/>
      <c r="I112" s="128"/>
      <c r="J112" s="19"/>
      <c r="K112" s="19"/>
      <c r="L112" s="19"/>
      <c r="M112" s="19"/>
      <c r="O112" s="206"/>
      <c r="P112" s="24" t="s">
        <v>31</v>
      </c>
      <c r="Q112" s="24"/>
      <c r="R112" s="25">
        <v>2</v>
      </c>
      <c r="S112">
        <v>0</v>
      </c>
      <c r="T112" s="26">
        <f t="shared" si="7"/>
        <v>0</v>
      </c>
      <c r="U112" s="209"/>
      <c r="V112" s="209"/>
      <c r="W112" s="13"/>
      <c r="X112" s="13"/>
      <c r="Y112" s="13"/>
      <c r="Z112" s="13"/>
    </row>
    <row r="113" spans="1:31">
      <c r="A113" s="76"/>
      <c r="B113" s="19"/>
      <c r="C113" s="19"/>
      <c r="D113" s="19"/>
      <c r="E113" s="19"/>
      <c r="F113" s="68"/>
      <c r="G113" s="72"/>
      <c r="H113" s="72"/>
      <c r="I113" s="128"/>
      <c r="J113" s="19"/>
      <c r="K113" s="19"/>
      <c r="L113" s="19"/>
      <c r="M113" s="19"/>
      <c r="O113" s="206"/>
      <c r="P113" s="24" t="s">
        <v>32</v>
      </c>
      <c r="Q113" s="24"/>
      <c r="R113" s="25">
        <v>2</v>
      </c>
      <c r="S113">
        <v>0</v>
      </c>
      <c r="T113" s="26">
        <f t="shared" si="7"/>
        <v>0</v>
      </c>
      <c r="U113" s="209"/>
      <c r="V113" s="209"/>
      <c r="W113" s="13"/>
      <c r="X113" s="13"/>
      <c r="Y113" s="13"/>
      <c r="Z113" s="13"/>
    </row>
    <row r="114" spans="1:31">
      <c r="A114" s="76"/>
      <c r="B114" s="19"/>
      <c r="C114" s="19"/>
      <c r="D114" s="19"/>
      <c r="E114" s="19"/>
      <c r="F114" s="68"/>
      <c r="G114" s="72"/>
      <c r="H114" s="72"/>
      <c r="I114" s="128"/>
      <c r="J114" s="19"/>
      <c r="K114" s="19"/>
      <c r="L114" s="19"/>
      <c r="M114" s="19"/>
      <c r="O114" s="206"/>
      <c r="P114" s="24" t="s">
        <v>33</v>
      </c>
      <c r="Q114" s="24"/>
      <c r="R114" s="25">
        <v>2</v>
      </c>
      <c r="S114">
        <v>0</v>
      </c>
      <c r="T114" s="26">
        <f t="shared" si="7"/>
        <v>0</v>
      </c>
      <c r="U114" s="209"/>
      <c r="V114" s="209"/>
      <c r="W114" s="13"/>
      <c r="X114" s="13"/>
      <c r="Y114" s="13"/>
      <c r="Z114" s="13"/>
    </row>
    <row r="115" spans="1:31">
      <c r="A115" s="76"/>
      <c r="B115" s="19"/>
      <c r="C115" s="19"/>
      <c r="D115" s="19"/>
      <c r="E115" s="19"/>
      <c r="F115" s="68"/>
      <c r="G115" s="72"/>
      <c r="H115" s="72"/>
      <c r="I115" s="128"/>
      <c r="J115" s="19"/>
      <c r="K115" s="19"/>
      <c r="L115" s="19"/>
      <c r="M115" s="19"/>
      <c r="O115" s="206"/>
      <c r="P115" s="24" t="s">
        <v>34</v>
      </c>
      <c r="Q115" s="24"/>
      <c r="R115" s="25">
        <v>2</v>
      </c>
      <c r="S115">
        <v>0</v>
      </c>
      <c r="T115" s="26">
        <f t="shared" si="7"/>
        <v>0</v>
      </c>
      <c r="U115" s="209"/>
      <c r="V115" s="209"/>
      <c r="W115" s="13"/>
      <c r="X115" s="13"/>
      <c r="Y115" s="13"/>
      <c r="Z115" s="13"/>
    </row>
    <row r="116" spans="1:31">
      <c r="A116" s="77"/>
      <c r="B116" s="19"/>
      <c r="C116" s="19"/>
      <c r="D116" s="19"/>
      <c r="E116" s="19"/>
      <c r="F116" s="68"/>
      <c r="G116" s="72"/>
      <c r="H116" s="72"/>
      <c r="I116" s="128"/>
      <c r="J116" s="19"/>
      <c r="K116" s="19"/>
      <c r="L116" s="19"/>
      <c r="M116" s="19"/>
      <c r="O116" s="195"/>
      <c r="P116" s="24" t="s">
        <v>35</v>
      </c>
      <c r="Q116" s="24"/>
      <c r="R116" s="25">
        <v>2</v>
      </c>
      <c r="S116">
        <v>0</v>
      </c>
      <c r="T116" s="26">
        <f t="shared" si="7"/>
        <v>0</v>
      </c>
      <c r="U116" s="209"/>
      <c r="V116" s="209"/>
      <c r="W116" s="13"/>
      <c r="X116" s="13"/>
      <c r="Y116" s="13"/>
      <c r="Z116" s="13"/>
    </row>
    <row r="117" spans="1:31">
      <c r="A117" s="78"/>
      <c r="B117" s="19"/>
      <c r="C117" s="19"/>
      <c r="D117" s="19"/>
      <c r="E117" s="19"/>
      <c r="F117" s="68"/>
      <c r="G117" s="72"/>
      <c r="H117" s="68"/>
      <c r="I117" s="68"/>
      <c r="J117" s="19"/>
      <c r="K117" s="19"/>
      <c r="L117" s="19"/>
      <c r="M117" s="19"/>
      <c r="O117" s="207" t="s">
        <v>36</v>
      </c>
      <c r="P117" s="24" t="s">
        <v>37</v>
      </c>
      <c r="Q117" s="24"/>
      <c r="R117" s="25">
        <v>8</v>
      </c>
      <c r="S117">
        <v>0</v>
      </c>
      <c r="T117" s="26">
        <f t="shared" si="7"/>
        <v>0</v>
      </c>
      <c r="U117" s="209">
        <v>0</v>
      </c>
      <c r="V117" s="26"/>
      <c r="W117" s="13"/>
      <c r="X117" s="13"/>
      <c r="Y117" s="13"/>
      <c r="Z117" s="13"/>
    </row>
    <row r="118" spans="1:31">
      <c r="A118" s="79"/>
      <c r="B118" s="19"/>
      <c r="C118" s="19"/>
      <c r="D118" s="19"/>
      <c r="E118" s="19"/>
      <c r="F118" s="68"/>
      <c r="G118" s="72"/>
      <c r="H118" s="68"/>
      <c r="I118" s="68"/>
      <c r="J118" s="19"/>
      <c r="K118" s="19"/>
      <c r="L118" s="19"/>
      <c r="M118" s="19"/>
      <c r="O118" s="208"/>
      <c r="P118" s="24" t="s">
        <v>38</v>
      </c>
      <c r="Q118" s="24"/>
      <c r="R118" s="25">
        <v>37</v>
      </c>
      <c r="S118">
        <v>0</v>
      </c>
      <c r="T118" s="26">
        <f t="shared" si="7"/>
        <v>0</v>
      </c>
      <c r="U118" s="209"/>
      <c r="V118" s="28"/>
      <c r="W118" s="13"/>
      <c r="X118" s="13"/>
      <c r="Y118" s="13"/>
      <c r="Z118" s="13"/>
    </row>
    <row r="119" spans="1:31">
      <c r="A119" s="80"/>
      <c r="B119" s="19"/>
      <c r="C119" s="19"/>
      <c r="D119" s="19"/>
      <c r="E119" s="19"/>
      <c r="F119" s="68"/>
      <c r="G119" s="72"/>
      <c r="H119" s="68"/>
      <c r="I119" s="68"/>
      <c r="J119" s="19"/>
      <c r="K119" s="19"/>
      <c r="L119" s="19"/>
      <c r="M119" s="19"/>
      <c r="O119" s="200" t="s">
        <v>39</v>
      </c>
      <c r="P119" s="24" t="s">
        <v>40</v>
      </c>
      <c r="Q119" s="24"/>
      <c r="R119" s="25">
        <v>2</v>
      </c>
      <c r="S119">
        <v>0</v>
      </c>
      <c r="T119" s="26">
        <f t="shared" si="7"/>
        <v>0</v>
      </c>
      <c r="U119" s="27"/>
      <c r="V119" s="26"/>
      <c r="W119" s="13"/>
      <c r="X119" s="13"/>
      <c r="Y119" s="13"/>
      <c r="Z119" s="13"/>
    </row>
    <row r="120" spans="1:31">
      <c r="A120" s="80"/>
      <c r="B120" s="19"/>
      <c r="C120" s="19"/>
      <c r="D120" s="19"/>
      <c r="E120" s="19"/>
      <c r="F120" s="68"/>
      <c r="G120" s="72"/>
      <c r="H120" s="68"/>
      <c r="I120" s="68"/>
      <c r="J120" s="19"/>
      <c r="K120" s="19"/>
      <c r="L120" s="19"/>
      <c r="M120" s="19"/>
      <c r="O120" s="201"/>
      <c r="P120" s="24" t="s">
        <v>41</v>
      </c>
      <c r="Q120" s="24"/>
      <c r="R120" s="25">
        <v>25</v>
      </c>
      <c r="S120">
        <v>0</v>
      </c>
      <c r="T120" s="26">
        <f t="shared" si="7"/>
        <v>0</v>
      </c>
      <c r="U120" s="27">
        <v>0</v>
      </c>
      <c r="V120" s="28"/>
      <c r="W120" s="13"/>
      <c r="X120" s="13"/>
      <c r="Y120" s="13"/>
      <c r="Z120" s="13"/>
    </row>
    <row r="121" spans="1:31">
      <c r="A121" s="19"/>
      <c r="B121" s="70"/>
      <c r="C121" s="69"/>
      <c r="D121" s="19"/>
      <c r="E121" s="19"/>
      <c r="F121" s="19"/>
      <c r="G121" s="68"/>
      <c r="H121" s="68"/>
      <c r="I121" s="68"/>
      <c r="J121" s="19"/>
      <c r="K121" s="19"/>
      <c r="L121" s="19"/>
      <c r="M121" s="19"/>
      <c r="O121" s="13"/>
      <c r="P121" s="202" t="s">
        <v>42</v>
      </c>
      <c r="Q121" s="202"/>
      <c r="R121" s="13">
        <v>219</v>
      </c>
      <c r="S121" s="13"/>
      <c r="T121" s="13"/>
      <c r="U121" s="26"/>
      <c r="V121" s="26"/>
      <c r="W121" s="13"/>
      <c r="X121" s="13"/>
      <c r="Y121" s="13"/>
      <c r="Z121" s="13"/>
    </row>
    <row r="122" spans="1:31">
      <c r="A122" s="19"/>
      <c r="B122" s="19"/>
      <c r="C122" s="69"/>
      <c r="D122" s="69"/>
      <c r="E122" s="71"/>
      <c r="F122" s="19"/>
      <c r="G122" s="68"/>
      <c r="H122" s="68"/>
      <c r="I122" s="68"/>
      <c r="J122" s="19"/>
      <c r="K122" s="19"/>
      <c r="L122" s="19"/>
      <c r="M122" s="19"/>
      <c r="O122" s="14"/>
      <c r="P122" s="14"/>
      <c r="Q122" s="190" t="s">
        <v>43</v>
      </c>
      <c r="R122" s="190"/>
      <c r="S122" s="30"/>
      <c r="T122" s="13"/>
      <c r="U122" s="26"/>
      <c r="V122" s="26"/>
      <c r="W122" s="13"/>
      <c r="X122" s="13"/>
      <c r="Y122" s="13"/>
      <c r="Z122" s="13"/>
    </row>
    <row r="123" spans="1:31" ht="17" thickBot="1"/>
    <row r="124" spans="1:31" ht="17" thickBot="1">
      <c r="A124" s="42"/>
      <c r="B124" s="42"/>
      <c r="C124" s="42"/>
      <c r="D124" s="19"/>
      <c r="E124" s="42"/>
      <c r="F124" s="19"/>
      <c r="G124" s="19"/>
      <c r="H124" s="19"/>
      <c r="I124" s="19"/>
      <c r="J124" s="19"/>
      <c r="K124" s="19"/>
      <c r="L124" s="19"/>
      <c r="M124" s="19"/>
      <c r="O124" s="36" t="s">
        <v>82</v>
      </c>
      <c r="P124" s="37"/>
      <c r="Q124" s="37"/>
      <c r="R124" s="37"/>
      <c r="S124" s="37"/>
      <c r="T124" s="37"/>
      <c r="U124" s="37"/>
      <c r="V124" s="38"/>
    </row>
    <row r="125" spans="1:31" ht="17" thickBot="1">
      <c r="A125" s="19"/>
      <c r="B125" s="19"/>
      <c r="C125" s="19"/>
      <c r="D125" s="19"/>
      <c r="E125" s="19"/>
      <c r="F125" s="45"/>
      <c r="G125" s="45"/>
      <c r="H125" s="45"/>
      <c r="I125" s="45"/>
      <c r="J125" s="45"/>
      <c r="K125" s="45"/>
      <c r="L125" s="19"/>
      <c r="M125" s="19"/>
      <c r="O125" s="3" t="s">
        <v>3</v>
      </c>
      <c r="P125" s="3"/>
      <c r="Q125" s="3"/>
      <c r="R125" s="3"/>
    </row>
    <row r="126" spans="1:31" ht="17" thickBo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O126" s="4"/>
      <c r="P126" s="4"/>
      <c r="Q126" s="177" t="s">
        <v>4</v>
      </c>
      <c r="R126" s="177"/>
      <c r="S126" s="4" t="s">
        <v>5</v>
      </c>
      <c r="T126" s="4"/>
      <c r="U126" s="4"/>
      <c r="W126" s="58"/>
      <c r="X126" s="59" t="s">
        <v>52</v>
      </c>
      <c r="Y126" s="59"/>
      <c r="Z126" s="60"/>
      <c r="AB126" s="132" t="s">
        <v>113</v>
      </c>
      <c r="AC126" s="132" t="s">
        <v>114</v>
      </c>
      <c r="AD126" s="173" t="s">
        <v>115</v>
      </c>
      <c r="AE126" s="173"/>
    </row>
    <row r="127" spans="1:31" ht="16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O127" s="178" t="s">
        <v>8</v>
      </c>
      <c r="P127" s="6" t="s">
        <v>9</v>
      </c>
      <c r="Q127" s="6"/>
      <c r="R127" s="7">
        <v>6</v>
      </c>
      <c r="S127" s="48">
        <f>AVERAGE(E159,E129,E99,E39,E9)</f>
        <v>4</v>
      </c>
      <c r="T127" s="8">
        <f t="shared" ref="T127:T148" si="8">S127/R127</f>
        <v>0.66666666666666663</v>
      </c>
      <c r="U127" s="192">
        <f>AVERAGE(G9,G39,G69)</f>
        <v>0.58333333333333337</v>
      </c>
      <c r="V127" s="192">
        <f>AVERAGE(H9,H39,H69)</f>
        <v>0.58333333333333337</v>
      </c>
      <c r="W127" s="92" t="s">
        <v>10</v>
      </c>
      <c r="X127" s="49">
        <v>10</v>
      </c>
      <c r="Y127" s="62">
        <f>AVERAGE(L159,L129,L99,L39,L9)</f>
        <v>9.5</v>
      </c>
      <c r="Z127" s="63">
        <f>AVERAGE(M129,M159,M99,M39,M9)</f>
        <v>0.95</v>
      </c>
      <c r="AB127" s="108">
        <f>MAX(M69,M39,M9)</f>
        <v>1</v>
      </c>
      <c r="AC127" s="8">
        <f>MIN(M69,M39,M9)</f>
        <v>0.2</v>
      </c>
      <c r="AD127" s="149">
        <f>_xlfn.STDEV.P(Z127,Z99)</f>
        <v>8.3333333333333037E-3</v>
      </c>
    </row>
    <row r="128" spans="1:31">
      <c r="A128" s="42"/>
      <c r="B128" s="42"/>
      <c r="C128" s="67"/>
      <c r="D128" s="67"/>
      <c r="E128" s="42"/>
      <c r="F128" s="42"/>
      <c r="G128" s="42"/>
      <c r="H128" s="42"/>
      <c r="I128" s="42"/>
      <c r="J128" s="67"/>
      <c r="K128" s="67"/>
      <c r="L128" s="67"/>
      <c r="M128" s="19"/>
      <c r="O128" s="179"/>
      <c r="P128" s="6" t="s">
        <v>11</v>
      </c>
      <c r="Q128" s="6"/>
      <c r="R128" s="7">
        <v>2</v>
      </c>
      <c r="S128" s="48">
        <f>AVERAGE(E160,E130,E100,E40,E10)</f>
        <v>2</v>
      </c>
      <c r="T128" s="8">
        <f t="shared" si="8"/>
        <v>1</v>
      </c>
      <c r="U128" s="192"/>
      <c r="V128" s="192"/>
      <c r="W128" s="61" t="s">
        <v>99</v>
      </c>
      <c r="X128" s="49">
        <v>20</v>
      </c>
      <c r="Y128" s="62">
        <f>AVERAGE(L160,L130,L100,L40,L10)</f>
        <v>17.5</v>
      </c>
      <c r="Z128" s="63">
        <f>AVERAGE(M160,M130,M100,M40,M10)</f>
        <v>0.875</v>
      </c>
      <c r="AB128" s="108">
        <f>MAX(M70,M40,M10)</f>
        <v>0.95</v>
      </c>
      <c r="AC128" s="8">
        <f>MIN(M70,M40,M10)</f>
        <v>0.8</v>
      </c>
      <c r="AD128" s="149">
        <f>_xlfn.STDEV.P(Z128,Z100)</f>
        <v>4.1666666666667074E-3</v>
      </c>
    </row>
    <row r="129" spans="1:30">
      <c r="A129" s="75"/>
      <c r="B129" s="19"/>
      <c r="C129" s="19"/>
      <c r="D129" s="19"/>
      <c r="E129" s="19"/>
      <c r="F129" s="68"/>
      <c r="G129" s="72"/>
      <c r="H129" s="72"/>
      <c r="I129" s="128"/>
      <c r="J129" s="69"/>
      <c r="K129" s="19"/>
      <c r="L129" s="19"/>
      <c r="M129" s="68"/>
      <c r="O129" s="180"/>
      <c r="P129" s="6" t="s">
        <v>13</v>
      </c>
      <c r="Q129" s="6"/>
      <c r="R129" s="7">
        <v>4</v>
      </c>
      <c r="S129" s="48">
        <f>AVERAGE(E161,E131,E101,E41,E11)</f>
        <v>0.5</v>
      </c>
      <c r="T129" s="8">
        <f t="shared" si="8"/>
        <v>0.125</v>
      </c>
      <c r="U129" s="192"/>
      <c r="V129" s="192"/>
      <c r="W129" s="61" t="s">
        <v>100</v>
      </c>
      <c r="X129" s="49">
        <v>10</v>
      </c>
      <c r="Y129" s="62">
        <f>AVERAGE(L161,L131,L101,L41,L11)</f>
        <v>7</v>
      </c>
      <c r="Z129" s="63">
        <f>AVERAGE(M161,M131,M101,M41,M11)</f>
        <v>0.7</v>
      </c>
      <c r="AB129" s="108">
        <f>MAX(M71,M41,M11)</f>
        <v>0.9</v>
      </c>
      <c r="AC129" s="8">
        <f>MIN(M71,M41,M11)</f>
        <v>0.5</v>
      </c>
      <c r="AD129" s="149">
        <f>_xlfn.STDEV.P(Z129,Z101)</f>
        <v>9.9999999999999492E-2</v>
      </c>
    </row>
    <row r="130" spans="1:30" ht="16" customHeight="1">
      <c r="A130" s="76"/>
      <c r="B130" s="19"/>
      <c r="C130" s="19"/>
      <c r="D130" s="19"/>
      <c r="E130" s="19"/>
      <c r="F130" s="68"/>
      <c r="G130" s="72"/>
      <c r="H130" s="72"/>
      <c r="I130" s="128"/>
      <c r="J130" s="69"/>
      <c r="K130" s="19"/>
      <c r="L130" s="19"/>
      <c r="M130" s="68"/>
      <c r="O130" s="178" t="s">
        <v>15</v>
      </c>
      <c r="P130" s="6" t="s">
        <v>16</v>
      </c>
      <c r="Q130" s="6"/>
      <c r="R130" s="7">
        <v>30</v>
      </c>
      <c r="S130" s="48">
        <f>AVERAGE(E102,E132,E162,E42,E12)</f>
        <v>0</v>
      </c>
      <c r="T130" s="8">
        <f t="shared" si="8"/>
        <v>0</v>
      </c>
      <c r="U130" s="204">
        <f>AVERAGE(T130:T133)</f>
        <v>0.23660714285714285</v>
      </c>
      <c r="V130" s="18"/>
      <c r="W130" s="61" t="s">
        <v>48</v>
      </c>
      <c r="X130" s="49">
        <v>10</v>
      </c>
      <c r="Y130" s="62">
        <f>AVERAGE(L132,L162,L102,L42,L12)</f>
        <v>9.5</v>
      </c>
      <c r="Z130" s="63">
        <f>AVERAGE(M162,M132,M102,M42,M12)</f>
        <v>0.95</v>
      </c>
      <c r="AB130" s="108">
        <f>MAX(M72,M42,M12)</f>
        <v>1</v>
      </c>
      <c r="AC130" s="8">
        <f>MIN(M72,M42,M12)</f>
        <v>0.9</v>
      </c>
      <c r="AD130" s="149">
        <f>_xlfn.STDEV.P(Z130,Z102)</f>
        <v>0.27499999999999991</v>
      </c>
    </row>
    <row r="131" spans="1:30" ht="17" thickBot="1">
      <c r="A131" s="77"/>
      <c r="B131" s="19"/>
      <c r="C131" s="19"/>
      <c r="D131" s="19"/>
      <c r="E131" s="19"/>
      <c r="F131" s="68"/>
      <c r="G131" s="72"/>
      <c r="H131" s="72"/>
      <c r="I131" s="128"/>
      <c r="J131" s="69"/>
      <c r="K131" s="19"/>
      <c r="L131" s="19"/>
      <c r="M131" s="68"/>
      <c r="O131" s="179"/>
      <c r="P131" s="6" t="s">
        <v>18</v>
      </c>
      <c r="Q131" s="6"/>
      <c r="R131" s="7">
        <v>7</v>
      </c>
      <c r="S131" s="66" t="s">
        <v>69</v>
      </c>
      <c r="T131" s="8">
        <f>AVERAGE(F163,F133,F103,F43,F13)</f>
        <v>0.75</v>
      </c>
      <c r="U131" s="204"/>
      <c r="V131" s="192">
        <f>AVERAGE(H163,H133,H103,H43,H13)</f>
        <v>0.21551724137931033</v>
      </c>
      <c r="W131" s="97" t="s">
        <v>19</v>
      </c>
      <c r="X131" s="55">
        <v>50</v>
      </c>
      <c r="Y131" s="64">
        <f>SUM(Y127:Y130)</f>
        <v>43.5</v>
      </c>
      <c r="Z131" s="65">
        <f>AVERAGE(Z127:Z130)</f>
        <v>0.86874999999999991</v>
      </c>
      <c r="AB131" s="108">
        <f>MAX(M73,M43,M13)</f>
        <v>0.92</v>
      </c>
      <c r="AC131" s="8">
        <f>MIN(M73,M43,M13)</f>
        <v>0.8</v>
      </c>
      <c r="AD131" s="149">
        <f>_xlfn.STDEV.P(Z131,Z103)</f>
        <v>3.1041666666666579E-2</v>
      </c>
    </row>
    <row r="132" spans="1:30">
      <c r="A132" s="75"/>
      <c r="B132" s="19"/>
      <c r="C132" s="19"/>
      <c r="D132" s="19"/>
      <c r="E132" s="19"/>
      <c r="F132" s="68"/>
      <c r="G132" s="39"/>
      <c r="H132" s="68"/>
      <c r="I132" s="68"/>
      <c r="J132" s="69"/>
      <c r="K132" s="19"/>
      <c r="L132" s="19"/>
      <c r="M132" s="68"/>
      <c r="O132" s="179"/>
      <c r="P132" s="6" t="s">
        <v>20</v>
      </c>
      <c r="Q132" s="6"/>
      <c r="R132" s="7">
        <v>46</v>
      </c>
      <c r="S132" s="66" t="s">
        <v>69</v>
      </c>
      <c r="T132" s="8">
        <f>AVERAGE(F164,F134,F104,F44,F14)</f>
        <v>0.19642857142857142</v>
      </c>
      <c r="U132" s="204"/>
      <c r="V132" s="192"/>
      <c r="W132" s="88" t="s">
        <v>88</v>
      </c>
      <c r="X132" s="99">
        <v>50</v>
      </c>
      <c r="Y132" s="95">
        <f>MAX(L133,L103,L73,L43,L13)</f>
        <v>46</v>
      </c>
      <c r="Z132" s="63">
        <f>Y132/X132</f>
        <v>0.92</v>
      </c>
    </row>
    <row r="133" spans="1:30" ht="17" thickBot="1">
      <c r="A133" s="76"/>
      <c r="B133" s="19"/>
      <c r="C133" s="19"/>
      <c r="D133" s="19"/>
      <c r="E133" s="19"/>
      <c r="F133" s="68"/>
      <c r="G133" s="39"/>
      <c r="H133" s="72"/>
      <c r="I133" s="128"/>
      <c r="J133" s="70"/>
      <c r="K133" s="19"/>
      <c r="L133" s="19"/>
      <c r="M133" s="71"/>
      <c r="O133" s="179"/>
      <c r="P133" s="6" t="s">
        <v>21</v>
      </c>
      <c r="Q133" s="6"/>
      <c r="R133" s="7">
        <v>4</v>
      </c>
      <c r="S133" s="47">
        <f t="shared" ref="S133:S144" si="9">AVERAGE(E165,E135,E105,E45,E15)</f>
        <v>0</v>
      </c>
      <c r="T133" s="8">
        <f t="shared" si="8"/>
        <v>0</v>
      </c>
      <c r="U133" s="204"/>
      <c r="V133" s="18"/>
      <c r="W133" s="90" t="s">
        <v>87</v>
      </c>
      <c r="X133" s="96">
        <v>50</v>
      </c>
      <c r="Y133" s="96">
        <f>MIN(L133,L103,L73,L43,L13)</f>
        <v>40</v>
      </c>
      <c r="Z133" s="100">
        <f>Y133/X133</f>
        <v>0.8</v>
      </c>
    </row>
    <row r="134" spans="1:30" ht="16" customHeight="1">
      <c r="A134" s="76"/>
      <c r="B134" s="19"/>
      <c r="C134" s="19"/>
      <c r="D134" s="19"/>
      <c r="E134" s="19"/>
      <c r="F134" s="68"/>
      <c r="G134" s="39"/>
      <c r="H134" s="72"/>
      <c r="I134" s="128"/>
      <c r="J134" s="19"/>
      <c r="K134" s="19"/>
      <c r="L134" s="19"/>
      <c r="M134" s="19"/>
      <c r="O134" s="227" t="s">
        <v>22</v>
      </c>
      <c r="P134" s="6" t="s">
        <v>23</v>
      </c>
      <c r="Q134" s="6"/>
      <c r="R134" s="7">
        <v>15</v>
      </c>
      <c r="S134" s="47">
        <f t="shared" si="9"/>
        <v>11.5</v>
      </c>
      <c r="T134" s="8">
        <f t="shared" si="8"/>
        <v>0.76666666666666672</v>
      </c>
      <c r="U134" s="192">
        <f>AVERAGE(T134:T135)</f>
        <v>0.76666666666666672</v>
      </c>
      <c r="V134" s="192">
        <f>AVERAGE(H166,H136,H106,H46,H16)</f>
        <v>0.76666666666666661</v>
      </c>
    </row>
    <row r="135" spans="1:30">
      <c r="A135" s="76"/>
      <c r="B135" s="19"/>
      <c r="C135" s="19"/>
      <c r="D135" s="19"/>
      <c r="E135" s="19"/>
      <c r="F135" s="68"/>
      <c r="G135" s="39"/>
      <c r="H135" s="68"/>
      <c r="I135" s="68"/>
      <c r="J135" s="19"/>
      <c r="K135" s="19"/>
      <c r="L135" s="19"/>
      <c r="M135" s="19"/>
      <c r="O135" s="228"/>
      <c r="P135" s="6" t="s">
        <v>24</v>
      </c>
      <c r="Q135" s="6"/>
      <c r="R135" s="7">
        <v>15</v>
      </c>
      <c r="S135" s="47">
        <f t="shared" si="9"/>
        <v>11.5</v>
      </c>
      <c r="T135" s="8">
        <f t="shared" si="8"/>
        <v>0.76666666666666672</v>
      </c>
      <c r="U135" s="192"/>
      <c r="V135" s="192"/>
    </row>
    <row r="136" spans="1:30" ht="16" customHeight="1">
      <c r="A136" s="75"/>
      <c r="B136" s="19"/>
      <c r="C136" s="19"/>
      <c r="D136" s="19"/>
      <c r="E136" s="19"/>
      <c r="F136" s="68"/>
      <c r="G136" s="72"/>
      <c r="H136" s="72"/>
      <c r="I136" s="128"/>
      <c r="J136" s="19"/>
      <c r="K136" s="19"/>
      <c r="L136" s="19"/>
      <c r="M136" s="19"/>
      <c r="O136" s="179" t="s">
        <v>25</v>
      </c>
      <c r="P136" s="6" t="s">
        <v>26</v>
      </c>
      <c r="Q136" s="6"/>
      <c r="R136" s="7">
        <v>2</v>
      </c>
      <c r="S136" s="47">
        <f t="shared" si="9"/>
        <v>2</v>
      </c>
      <c r="T136" s="8">
        <f t="shared" si="8"/>
        <v>1</v>
      </c>
      <c r="U136" s="192">
        <f>AVERAGE(G168,G138,G108,,G48,G18)</f>
        <v>0.33333333333333331</v>
      </c>
      <c r="V136" s="192">
        <f>AVERAGE(H168,H138,H108,,H48,H18)</f>
        <v>0.33333333333333331</v>
      </c>
    </row>
    <row r="137" spans="1:30">
      <c r="A137" s="77"/>
      <c r="B137" s="19"/>
      <c r="C137" s="19"/>
      <c r="D137" s="19"/>
      <c r="E137" s="19"/>
      <c r="F137" s="68"/>
      <c r="G137" s="72"/>
      <c r="H137" s="72"/>
      <c r="I137" s="128"/>
      <c r="J137" s="19"/>
      <c r="K137" s="19"/>
      <c r="L137" s="19"/>
      <c r="M137" s="19"/>
      <c r="O137" s="179"/>
      <c r="P137" s="6" t="s">
        <v>27</v>
      </c>
      <c r="Q137" s="6"/>
      <c r="R137" s="7">
        <v>2</v>
      </c>
      <c r="S137" s="47">
        <f t="shared" si="9"/>
        <v>1</v>
      </c>
      <c r="T137" s="8">
        <f t="shared" si="8"/>
        <v>0.5</v>
      </c>
      <c r="U137" s="192"/>
      <c r="V137" s="192"/>
    </row>
    <row r="138" spans="1:30">
      <c r="A138" s="76"/>
      <c r="B138" s="19"/>
      <c r="C138" s="19"/>
      <c r="D138" s="19"/>
      <c r="E138" s="19"/>
      <c r="F138" s="68"/>
      <c r="G138" s="72"/>
      <c r="H138" s="72"/>
      <c r="I138" s="128"/>
      <c r="J138" s="19"/>
      <c r="K138" s="19"/>
      <c r="L138" s="19"/>
      <c r="M138" s="19"/>
      <c r="O138" s="180"/>
      <c r="P138" s="6" t="s">
        <v>28</v>
      </c>
      <c r="Q138" s="6"/>
      <c r="R138" s="7">
        <v>2</v>
      </c>
      <c r="S138" s="47">
        <f t="shared" si="9"/>
        <v>0</v>
      </c>
      <c r="T138" s="8">
        <f t="shared" si="8"/>
        <v>0</v>
      </c>
      <c r="U138" s="192"/>
      <c r="V138" s="192"/>
    </row>
    <row r="139" spans="1:30" ht="16" customHeight="1">
      <c r="A139" s="76"/>
      <c r="B139" s="19"/>
      <c r="C139" s="19"/>
      <c r="D139" s="19"/>
      <c r="E139" s="19"/>
      <c r="F139" s="68"/>
      <c r="G139" s="72"/>
      <c r="H139" s="72"/>
      <c r="I139" s="128"/>
      <c r="J139" s="19"/>
      <c r="K139" s="19"/>
      <c r="L139" s="19"/>
      <c r="M139" s="19"/>
      <c r="O139" s="178" t="s">
        <v>29</v>
      </c>
      <c r="P139" s="6" t="s">
        <v>30</v>
      </c>
      <c r="Q139" s="6"/>
      <c r="R139" s="7">
        <v>2</v>
      </c>
      <c r="S139" s="47">
        <f t="shared" si="9"/>
        <v>2</v>
      </c>
      <c r="T139" s="8">
        <f t="shared" si="8"/>
        <v>1</v>
      </c>
      <c r="U139" s="192">
        <f>AVERAGE(T139:T144)</f>
        <v>0.91666666666666663</v>
      </c>
      <c r="V139" s="192">
        <f>AVERAGE(U139:U144)</f>
        <v>0.91666666666666663</v>
      </c>
    </row>
    <row r="140" spans="1:30">
      <c r="A140" s="77"/>
      <c r="B140" s="19"/>
      <c r="C140" s="19"/>
      <c r="D140" s="19"/>
      <c r="E140" s="19"/>
      <c r="F140" s="68"/>
      <c r="G140" s="72"/>
      <c r="H140" s="72"/>
      <c r="I140" s="128"/>
      <c r="J140" s="19"/>
      <c r="K140" s="19"/>
      <c r="L140" s="19"/>
      <c r="M140" s="19"/>
      <c r="O140" s="179"/>
      <c r="P140" s="6" t="s">
        <v>31</v>
      </c>
      <c r="Q140" s="6"/>
      <c r="R140" s="7">
        <v>2</v>
      </c>
      <c r="S140" s="47">
        <f t="shared" si="9"/>
        <v>2</v>
      </c>
      <c r="T140" s="8">
        <f t="shared" si="8"/>
        <v>1</v>
      </c>
      <c r="U140" s="192"/>
      <c r="V140" s="192"/>
    </row>
    <row r="141" spans="1:30">
      <c r="A141" s="75"/>
      <c r="B141" s="19"/>
      <c r="C141" s="19"/>
      <c r="D141" s="19"/>
      <c r="E141" s="19"/>
      <c r="F141" s="68"/>
      <c r="G141" s="72"/>
      <c r="H141" s="72"/>
      <c r="I141" s="128"/>
      <c r="J141" s="19"/>
      <c r="K141" s="19"/>
      <c r="L141" s="19"/>
      <c r="M141" s="19"/>
      <c r="O141" s="179"/>
      <c r="P141" s="6" t="s">
        <v>32</v>
      </c>
      <c r="Q141" s="6"/>
      <c r="R141" s="7">
        <v>2</v>
      </c>
      <c r="S141" s="47">
        <f t="shared" si="9"/>
        <v>2</v>
      </c>
      <c r="T141" s="8">
        <f t="shared" si="8"/>
        <v>1</v>
      </c>
      <c r="U141" s="192"/>
      <c r="V141" s="192"/>
    </row>
    <row r="142" spans="1:30">
      <c r="A142" s="76"/>
      <c r="B142" s="19"/>
      <c r="C142" s="19"/>
      <c r="D142" s="19"/>
      <c r="E142" s="19"/>
      <c r="F142" s="68"/>
      <c r="G142" s="72"/>
      <c r="H142" s="72"/>
      <c r="I142" s="128"/>
      <c r="J142" s="19"/>
      <c r="K142" s="19"/>
      <c r="L142" s="19"/>
      <c r="M142" s="19"/>
      <c r="O142" s="179"/>
      <c r="P142" s="6" t="s">
        <v>33</v>
      </c>
      <c r="Q142" s="6"/>
      <c r="R142" s="7">
        <v>2</v>
      </c>
      <c r="S142" s="47">
        <f t="shared" si="9"/>
        <v>2</v>
      </c>
      <c r="T142" s="8">
        <f t="shared" si="8"/>
        <v>1</v>
      </c>
      <c r="U142" s="192"/>
      <c r="V142" s="192"/>
    </row>
    <row r="143" spans="1:30">
      <c r="A143" s="76"/>
      <c r="B143" s="19"/>
      <c r="C143" s="19"/>
      <c r="D143" s="19"/>
      <c r="E143" s="19"/>
      <c r="F143" s="68"/>
      <c r="G143" s="72"/>
      <c r="H143" s="72"/>
      <c r="I143" s="128"/>
      <c r="J143" s="19"/>
      <c r="K143" s="19"/>
      <c r="L143" s="19"/>
      <c r="M143" s="19"/>
      <c r="O143" s="179"/>
      <c r="P143" s="6" t="s">
        <v>34</v>
      </c>
      <c r="Q143" s="6"/>
      <c r="R143" s="7">
        <v>2</v>
      </c>
      <c r="S143" s="47">
        <f t="shared" si="9"/>
        <v>2</v>
      </c>
      <c r="T143" s="8">
        <f t="shared" si="8"/>
        <v>1</v>
      </c>
      <c r="U143" s="192"/>
      <c r="V143" s="192"/>
    </row>
    <row r="144" spans="1:30">
      <c r="A144" s="76"/>
      <c r="B144" s="19"/>
      <c r="C144" s="19"/>
      <c r="D144" s="19"/>
      <c r="E144" s="19"/>
      <c r="F144" s="68"/>
      <c r="G144" s="72"/>
      <c r="H144" s="72"/>
      <c r="I144" s="128"/>
      <c r="J144" s="19"/>
      <c r="K144" s="19"/>
      <c r="L144" s="19"/>
      <c r="M144" s="19"/>
      <c r="O144" s="180"/>
      <c r="P144" s="6" t="s">
        <v>35</v>
      </c>
      <c r="Q144" s="6"/>
      <c r="R144" s="7">
        <v>2</v>
      </c>
      <c r="S144" s="47">
        <f t="shared" si="9"/>
        <v>1</v>
      </c>
      <c r="T144" s="8">
        <f t="shared" si="8"/>
        <v>0.5</v>
      </c>
      <c r="U144" s="192"/>
      <c r="V144" s="192"/>
    </row>
    <row r="145" spans="1:27" ht="16" customHeight="1">
      <c r="A145" s="76"/>
      <c r="B145" s="19"/>
      <c r="C145" s="19"/>
      <c r="D145" s="19"/>
      <c r="E145" s="19"/>
      <c r="F145" s="68"/>
      <c r="G145" s="72"/>
      <c r="H145" s="72"/>
      <c r="I145" s="128"/>
      <c r="J145" s="19"/>
      <c r="K145" s="19"/>
      <c r="L145" s="19"/>
      <c r="M145" s="19"/>
      <c r="O145" s="184" t="s">
        <v>36</v>
      </c>
      <c r="P145" s="6" t="s">
        <v>37</v>
      </c>
      <c r="Q145" s="6"/>
      <c r="R145" s="7">
        <v>8</v>
      </c>
      <c r="S145" s="66" t="s">
        <v>69</v>
      </c>
      <c r="T145" s="8">
        <f>AVERAGE(F87,F117,F57,F27)</f>
        <v>0.27777777777777773</v>
      </c>
      <c r="U145" s="192">
        <f>AVERAGE(,G87,G57,G27)</f>
        <v>2.9069767441860465E-2</v>
      </c>
      <c r="V145" s="8">
        <f>T145</f>
        <v>0.27777777777777773</v>
      </c>
    </row>
    <row r="146" spans="1:27">
      <c r="A146" s="77"/>
      <c r="B146" s="19"/>
      <c r="C146" s="19"/>
      <c r="D146" s="19"/>
      <c r="E146" s="19"/>
      <c r="F146" s="68"/>
      <c r="G146" s="72"/>
      <c r="H146" s="72"/>
      <c r="I146" s="128"/>
      <c r="J146" s="19"/>
      <c r="K146" s="19"/>
      <c r="L146" s="19"/>
      <c r="M146" s="19"/>
      <c r="O146" s="185"/>
      <c r="P146" s="6" t="s">
        <v>38</v>
      </c>
      <c r="Q146" s="6"/>
      <c r="R146" s="7">
        <v>37</v>
      </c>
      <c r="S146" s="47">
        <f>AVERAGE(E178,E148,E118,E58,E28)</f>
        <v>0</v>
      </c>
      <c r="T146" s="8">
        <f t="shared" si="8"/>
        <v>0</v>
      </c>
      <c r="U146" s="192"/>
      <c r="V146" s="18"/>
    </row>
    <row r="147" spans="1:27" ht="16" customHeight="1">
      <c r="A147" s="78"/>
      <c r="B147" s="19"/>
      <c r="C147" s="19"/>
      <c r="D147" s="19"/>
      <c r="E147" s="19"/>
      <c r="F147" s="68"/>
      <c r="G147" s="72"/>
      <c r="H147" s="68"/>
      <c r="I147" s="68"/>
      <c r="J147" s="19"/>
      <c r="K147" s="19"/>
      <c r="L147" s="19"/>
      <c r="M147" s="19"/>
      <c r="O147" s="189" t="s">
        <v>39</v>
      </c>
      <c r="P147" s="6" t="s">
        <v>40</v>
      </c>
      <c r="Q147" s="6"/>
      <c r="R147" s="7">
        <v>2</v>
      </c>
      <c r="S147" s="47">
        <f>AVERAGE(E179,E149,E119,E59,E29)</f>
        <v>2</v>
      </c>
      <c r="T147" s="8">
        <f t="shared" si="8"/>
        <v>1</v>
      </c>
      <c r="U147" s="106">
        <f>S147/R147</f>
        <v>1</v>
      </c>
      <c r="V147" s="8">
        <f>S147/R147</f>
        <v>1</v>
      </c>
    </row>
    <row r="148" spans="1:27" ht="17" thickBot="1">
      <c r="A148" s="79"/>
      <c r="B148" s="19"/>
      <c r="C148" s="19"/>
      <c r="D148" s="19"/>
      <c r="E148" s="19"/>
      <c r="F148" s="68"/>
      <c r="G148" s="72"/>
      <c r="H148" s="68"/>
      <c r="I148" s="68"/>
      <c r="J148" s="19"/>
      <c r="K148" s="19"/>
      <c r="L148" s="19"/>
      <c r="M148" s="19"/>
      <c r="O148" s="189"/>
      <c r="P148" s="6" t="s">
        <v>41</v>
      </c>
      <c r="Q148" s="6"/>
      <c r="R148" s="7">
        <v>25</v>
      </c>
      <c r="S148" s="48">
        <f>AVERAGE(E90,E60,E30)</f>
        <v>0</v>
      </c>
      <c r="T148" s="8">
        <f t="shared" si="8"/>
        <v>0</v>
      </c>
      <c r="U148" s="106">
        <f>S148/R148</f>
        <v>0</v>
      </c>
      <c r="V148" s="18"/>
    </row>
    <row r="149" spans="1:27" ht="17" thickBot="1">
      <c r="A149" s="80"/>
      <c r="B149" s="19"/>
      <c r="C149" s="19"/>
      <c r="D149" s="19"/>
      <c r="E149" s="19"/>
      <c r="F149" s="68"/>
      <c r="G149" s="72"/>
      <c r="H149" s="68"/>
      <c r="I149" s="68"/>
      <c r="J149" s="19"/>
      <c r="K149" s="19"/>
      <c r="L149" s="19"/>
      <c r="M149" s="19"/>
      <c r="P149" s="174" t="s">
        <v>42</v>
      </c>
      <c r="Q149" s="175"/>
      <c r="R149" s="40">
        <f>SUM(R127:R148)</f>
        <v>219</v>
      </c>
      <c r="S149" s="41">
        <f>SUM(S127:S148)</f>
        <v>45.5</v>
      </c>
      <c r="T149" s="141">
        <f>S149/R149</f>
        <v>0.20776255707762556</v>
      </c>
      <c r="U149" s="85"/>
      <c r="V149" s="137">
        <f>AVERAGE(I92,I62,I32)</f>
        <v>0.55107526881720437</v>
      </c>
      <c r="W149" s="83">
        <f>MAX(I32,I62,I92)</f>
        <v>0.70161290322580649</v>
      </c>
      <c r="X149" s="84">
        <f>MIN(I32,I62,I92)</f>
        <v>0.35483870967741937</v>
      </c>
      <c r="Z149" s="150">
        <f>AVERAGE(Z131,Z103)</f>
        <v>0.83770833333333328</v>
      </c>
      <c r="AA149" s="10" t="s">
        <v>116</v>
      </c>
    </row>
    <row r="150" spans="1:27" ht="16" customHeight="1">
      <c r="A150" s="80"/>
      <c r="B150" s="19"/>
      <c r="C150" s="19"/>
      <c r="D150" s="19"/>
      <c r="E150" s="19"/>
      <c r="F150" s="68"/>
      <c r="G150" s="72"/>
      <c r="H150" s="68"/>
      <c r="I150" s="68"/>
      <c r="J150" s="19"/>
      <c r="K150" s="19"/>
      <c r="L150" s="19"/>
      <c r="M150" s="19"/>
      <c r="O150" s="16"/>
      <c r="P150" s="16"/>
      <c r="T150" s="214" t="s">
        <v>57</v>
      </c>
      <c r="U150" s="224" t="s">
        <v>96</v>
      </c>
      <c r="V150" s="215" t="s">
        <v>91</v>
      </c>
      <c r="W150" s="214" t="s">
        <v>90</v>
      </c>
      <c r="X150" s="214" t="s">
        <v>89</v>
      </c>
    </row>
    <row r="151" spans="1:27">
      <c r="A151" s="19"/>
      <c r="B151" s="70"/>
      <c r="C151" s="69"/>
      <c r="D151" s="19"/>
      <c r="E151" s="19"/>
      <c r="F151" s="19"/>
      <c r="G151" s="68"/>
      <c r="H151" s="68"/>
      <c r="I151" s="68"/>
      <c r="J151" s="19"/>
      <c r="K151" s="19"/>
      <c r="L151" s="19"/>
      <c r="M151" s="19"/>
      <c r="T151" s="214"/>
      <c r="U151" s="225"/>
      <c r="V151" s="216"/>
      <c r="W151" s="214"/>
      <c r="X151" s="214"/>
    </row>
    <row r="152" spans="1:27">
      <c r="A152" s="73"/>
      <c r="B152" s="73"/>
      <c r="C152" s="69"/>
      <c r="D152" s="69"/>
      <c r="E152" s="71"/>
      <c r="F152" s="74"/>
      <c r="G152" s="68"/>
      <c r="H152" s="68"/>
      <c r="I152" s="68"/>
      <c r="J152" s="74"/>
      <c r="K152" s="45"/>
      <c r="L152" s="19"/>
      <c r="M152" s="19"/>
      <c r="T152" s="214"/>
      <c r="U152" s="225"/>
      <c r="V152" s="216"/>
      <c r="W152" s="214"/>
      <c r="X152" s="214"/>
    </row>
    <row r="153" spans="1:27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T153" s="214"/>
      <c r="U153" s="225"/>
      <c r="V153" s="216"/>
      <c r="W153" s="214"/>
      <c r="X153" s="214"/>
    </row>
    <row r="154" spans="1:27">
      <c r="A154" s="42"/>
      <c r="B154" s="42"/>
      <c r="C154" s="42"/>
      <c r="D154" s="42"/>
      <c r="E154" s="42"/>
      <c r="F154" s="19"/>
      <c r="G154" s="19"/>
      <c r="H154" s="19"/>
      <c r="I154" s="19"/>
      <c r="J154" s="19"/>
      <c r="K154" s="19"/>
      <c r="L154" s="19"/>
      <c r="M154" s="19"/>
      <c r="T154" s="214"/>
      <c r="U154" s="225"/>
      <c r="V154" s="216"/>
      <c r="W154" s="214"/>
      <c r="X154" s="214"/>
    </row>
    <row r="155" spans="1:27">
      <c r="A155" s="19"/>
      <c r="B155" s="19"/>
      <c r="C155" s="19"/>
      <c r="D155" s="19"/>
      <c r="E155" s="19"/>
      <c r="F155" s="45"/>
      <c r="G155" s="45"/>
      <c r="H155" s="45"/>
      <c r="I155" s="45"/>
      <c r="J155" s="45"/>
      <c r="K155" s="45"/>
      <c r="L155" s="19"/>
      <c r="M155" s="19"/>
      <c r="T155" s="214"/>
      <c r="U155" s="225"/>
      <c r="V155" s="216"/>
      <c r="W155" s="214"/>
      <c r="X155" s="214"/>
    </row>
    <row r="156" spans="1:27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T156" s="214"/>
      <c r="U156" s="225"/>
      <c r="V156" s="216"/>
      <c r="W156" s="214"/>
      <c r="X156" s="214"/>
    </row>
    <row r="157" spans="1:27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T157" s="214"/>
      <c r="U157" s="225"/>
      <c r="V157" s="216"/>
      <c r="W157" s="214"/>
      <c r="X157" s="214"/>
    </row>
    <row r="158" spans="1:27">
      <c r="A158" s="42"/>
      <c r="B158" s="42"/>
      <c r="C158" s="229"/>
      <c r="D158" s="229"/>
      <c r="E158" s="42"/>
      <c r="F158" s="42"/>
      <c r="G158" s="42"/>
      <c r="H158" s="42"/>
      <c r="I158" s="42"/>
      <c r="J158" s="67"/>
      <c r="K158" s="67"/>
      <c r="L158" s="67"/>
      <c r="M158" s="19"/>
      <c r="T158" s="214"/>
      <c r="U158" s="225"/>
      <c r="V158" s="216"/>
      <c r="W158" s="214"/>
      <c r="X158" s="214"/>
    </row>
    <row r="162" spans="15:28">
      <c r="AB162" s="8"/>
    </row>
    <row r="163" spans="15:28">
      <c r="P163" t="s">
        <v>98</v>
      </c>
      <c r="Q163" s="10" t="s">
        <v>104</v>
      </c>
      <c r="R163" s="95"/>
      <c r="S163" s="95"/>
      <c r="T163" s="13" t="s">
        <v>105</v>
      </c>
      <c r="AB163" s="8"/>
    </row>
    <row r="164" spans="15:28">
      <c r="O164" t="s">
        <v>8</v>
      </c>
      <c r="P164" s="8">
        <f>V127</f>
        <v>0.58333333333333337</v>
      </c>
      <c r="Q164" s="8">
        <v>1</v>
      </c>
      <c r="R164" s="95"/>
      <c r="S164" s="113" t="s">
        <v>10</v>
      </c>
      <c r="T164" s="107">
        <f>_xlfn.STDEV.P(Z99,Z127)</f>
        <v>8.3333333333333037E-3</v>
      </c>
      <c r="AB164" s="8"/>
    </row>
    <row r="165" spans="15:28">
      <c r="O165" t="s">
        <v>101</v>
      </c>
      <c r="P165" s="8">
        <f>V131</f>
        <v>0.21551724137931033</v>
      </c>
      <c r="Q165" s="8">
        <v>1</v>
      </c>
      <c r="R165" s="95"/>
      <c r="S165" s="113" t="s">
        <v>99</v>
      </c>
      <c r="T165" s="107">
        <f>_xlfn.STDEV.P(Z100,Z128)</f>
        <v>4.1666666666667074E-3</v>
      </c>
      <c r="AB165" s="8"/>
    </row>
    <row r="166" spans="15:28">
      <c r="O166" t="s">
        <v>22</v>
      </c>
      <c r="P166" s="8">
        <f>V134</f>
        <v>0.76666666666666661</v>
      </c>
      <c r="Q166" s="8">
        <v>1</v>
      </c>
      <c r="R166" s="95"/>
      <c r="S166" s="113" t="s">
        <v>100</v>
      </c>
      <c r="T166" s="107">
        <f>_xlfn.STDEV.P(Z101,Z129)</f>
        <v>9.9999999999999492E-2</v>
      </c>
      <c r="AB166" s="8"/>
    </row>
    <row r="167" spans="15:28">
      <c r="O167" t="s">
        <v>25</v>
      </c>
      <c r="P167" s="8">
        <f>V136</f>
        <v>0.33333333333333331</v>
      </c>
      <c r="Q167" s="8">
        <v>1</v>
      </c>
      <c r="R167" s="95"/>
      <c r="S167" s="113" t="s">
        <v>48</v>
      </c>
      <c r="T167" s="107">
        <f>_xlfn.STDEV.P(Z102,Z130)</f>
        <v>0.27499999999999991</v>
      </c>
    </row>
    <row r="168" spans="15:28">
      <c r="O168" t="s">
        <v>29</v>
      </c>
      <c r="P168" s="8">
        <f>V139</f>
        <v>0.91666666666666663</v>
      </c>
      <c r="Q168" s="8">
        <v>1</v>
      </c>
      <c r="R168" s="95"/>
      <c r="S168" s="115" t="s">
        <v>19</v>
      </c>
      <c r="T168" s="107">
        <f>_xlfn.STDEV.P(Z103,Z131)</f>
        <v>3.1041666666666579E-2</v>
      </c>
    </row>
    <row r="169" spans="15:28">
      <c r="O169" t="s">
        <v>102</v>
      </c>
      <c r="P169" s="8">
        <f>V145</f>
        <v>0.27777777777777773</v>
      </c>
      <c r="Q169" s="8">
        <v>1</v>
      </c>
    </row>
    <row r="170" spans="15:28">
      <c r="O170" t="s">
        <v>103</v>
      </c>
      <c r="P170" s="8">
        <f>V147</f>
        <v>1</v>
      </c>
      <c r="Q170" s="8">
        <v>1</v>
      </c>
    </row>
    <row r="171" spans="15:28">
      <c r="O171" s="95" t="s">
        <v>106</v>
      </c>
      <c r="P171" s="112">
        <f>V149</f>
        <v>0.55107526881720437</v>
      </c>
      <c r="Q171" s="8">
        <v>1</v>
      </c>
    </row>
    <row r="172" spans="15:28">
      <c r="O172" s="113" t="s">
        <v>10</v>
      </c>
      <c r="P172" s="114">
        <f>Z127</f>
        <v>0.95</v>
      </c>
      <c r="Q172" s="8">
        <v>1</v>
      </c>
    </row>
    <row r="173" spans="15:28">
      <c r="O173" s="113" t="s">
        <v>99</v>
      </c>
      <c r="P173" s="114">
        <f>Z128</f>
        <v>0.875</v>
      </c>
      <c r="Q173" s="8">
        <v>1</v>
      </c>
    </row>
    <row r="174" spans="15:28">
      <c r="O174" s="113" t="s">
        <v>100</v>
      </c>
      <c r="P174" s="114">
        <f>Z129</f>
        <v>0.7</v>
      </c>
      <c r="Q174" s="8">
        <v>1</v>
      </c>
    </row>
    <row r="175" spans="15:28">
      <c r="O175" s="113" t="s">
        <v>48</v>
      </c>
      <c r="P175" s="114">
        <f>Z130</f>
        <v>0.95</v>
      </c>
      <c r="Q175" s="8">
        <v>1</v>
      </c>
    </row>
    <row r="176" spans="15:28">
      <c r="O176" s="115" t="s">
        <v>107</v>
      </c>
      <c r="P176" s="114">
        <f>Z131</f>
        <v>0.86874999999999991</v>
      </c>
      <c r="Q176" s="8">
        <v>1</v>
      </c>
    </row>
  </sheetData>
  <mergeCells count="205">
    <mergeCell ref="P149:Q149"/>
    <mergeCell ref="T150:T158"/>
    <mergeCell ref="V150:V158"/>
    <mergeCell ref="C158:D158"/>
    <mergeCell ref="W150:W158"/>
    <mergeCell ref="X150:X158"/>
    <mergeCell ref="O139:O144"/>
    <mergeCell ref="U139:U144"/>
    <mergeCell ref="V139:V144"/>
    <mergeCell ref="O145:O146"/>
    <mergeCell ref="O147:O148"/>
    <mergeCell ref="U150:U158"/>
    <mergeCell ref="U145:U146"/>
    <mergeCell ref="O134:O135"/>
    <mergeCell ref="U134:U135"/>
    <mergeCell ref="V134:V135"/>
    <mergeCell ref="O136:O138"/>
    <mergeCell ref="U136:U138"/>
    <mergeCell ref="V136:V138"/>
    <mergeCell ref="O127:O129"/>
    <mergeCell ref="U127:U129"/>
    <mergeCell ref="V127:V129"/>
    <mergeCell ref="O130:O133"/>
    <mergeCell ref="U130:U133"/>
    <mergeCell ref="V131:V132"/>
    <mergeCell ref="O117:O118"/>
    <mergeCell ref="U117:U118"/>
    <mergeCell ref="O119:O120"/>
    <mergeCell ref="P121:Q121"/>
    <mergeCell ref="Q122:R122"/>
    <mergeCell ref="Q126:R126"/>
    <mergeCell ref="O108:O110"/>
    <mergeCell ref="U108:U110"/>
    <mergeCell ref="V108:V110"/>
    <mergeCell ref="O111:O116"/>
    <mergeCell ref="U111:U116"/>
    <mergeCell ref="V111:V116"/>
    <mergeCell ref="U99:U101"/>
    <mergeCell ref="V99:V101"/>
    <mergeCell ref="O102:O105"/>
    <mergeCell ref="U102:U105"/>
    <mergeCell ref="V103:V104"/>
    <mergeCell ref="O106:O107"/>
    <mergeCell ref="U106:U107"/>
    <mergeCell ref="V106:V107"/>
    <mergeCell ref="B91:C91"/>
    <mergeCell ref="P91:Q91"/>
    <mergeCell ref="C92:D92"/>
    <mergeCell ref="Q92:R92"/>
    <mergeCell ref="Q98:R98"/>
    <mergeCell ref="O99:O101"/>
    <mergeCell ref="G91:H91"/>
    <mergeCell ref="G92:H92"/>
    <mergeCell ref="B93:C93"/>
    <mergeCell ref="E92:F92"/>
    <mergeCell ref="A87:A88"/>
    <mergeCell ref="O87:O88"/>
    <mergeCell ref="U87:U88"/>
    <mergeCell ref="A89:A90"/>
    <mergeCell ref="O89:O90"/>
    <mergeCell ref="A81:A86"/>
    <mergeCell ref="G81:G86"/>
    <mergeCell ref="H81:H86"/>
    <mergeCell ref="O81:O86"/>
    <mergeCell ref="U81:U86"/>
    <mergeCell ref="I81:I86"/>
    <mergeCell ref="G87:G88"/>
    <mergeCell ref="V81:V86"/>
    <mergeCell ref="A78:A80"/>
    <mergeCell ref="G78:G80"/>
    <mergeCell ref="H78:H80"/>
    <mergeCell ref="O78:O80"/>
    <mergeCell ref="U78:U80"/>
    <mergeCell ref="V78:V80"/>
    <mergeCell ref="A76:A77"/>
    <mergeCell ref="G76:G77"/>
    <mergeCell ref="H76:H77"/>
    <mergeCell ref="O76:O77"/>
    <mergeCell ref="U76:U77"/>
    <mergeCell ref="V76:V77"/>
    <mergeCell ref="I76:I77"/>
    <mergeCell ref="I78:I80"/>
    <mergeCell ref="A72:A75"/>
    <mergeCell ref="G72:G75"/>
    <mergeCell ref="O72:O75"/>
    <mergeCell ref="U72:U75"/>
    <mergeCell ref="H73:H74"/>
    <mergeCell ref="V73:V74"/>
    <mergeCell ref="A69:A71"/>
    <mergeCell ref="G69:G71"/>
    <mergeCell ref="H69:H71"/>
    <mergeCell ref="O69:O71"/>
    <mergeCell ref="U69:U71"/>
    <mergeCell ref="V69:V71"/>
    <mergeCell ref="I69:I71"/>
    <mergeCell ref="I73:I74"/>
    <mergeCell ref="B61:C61"/>
    <mergeCell ref="P61:Q61"/>
    <mergeCell ref="C62:D62"/>
    <mergeCell ref="Q62:R62"/>
    <mergeCell ref="C68:D68"/>
    <mergeCell ref="Q68:R68"/>
    <mergeCell ref="A57:A58"/>
    <mergeCell ref="O57:O58"/>
    <mergeCell ref="U57:U58"/>
    <mergeCell ref="A59:A60"/>
    <mergeCell ref="O59:O60"/>
    <mergeCell ref="G57:G58"/>
    <mergeCell ref="G61:H61"/>
    <mergeCell ref="G62:H62"/>
    <mergeCell ref="B63:C63"/>
    <mergeCell ref="E62:F62"/>
    <mergeCell ref="A51:A56"/>
    <mergeCell ref="G51:G56"/>
    <mergeCell ref="H51:H56"/>
    <mergeCell ref="O51:O56"/>
    <mergeCell ref="U51:U56"/>
    <mergeCell ref="V51:V56"/>
    <mergeCell ref="A48:A50"/>
    <mergeCell ref="G48:G50"/>
    <mergeCell ref="H48:H50"/>
    <mergeCell ref="O48:O50"/>
    <mergeCell ref="U48:U50"/>
    <mergeCell ref="V48:V50"/>
    <mergeCell ref="I48:I50"/>
    <mergeCell ref="I51:I56"/>
    <mergeCell ref="A46:A47"/>
    <mergeCell ref="G46:G47"/>
    <mergeCell ref="H46:H47"/>
    <mergeCell ref="O46:O47"/>
    <mergeCell ref="U46:U47"/>
    <mergeCell ref="V46:V47"/>
    <mergeCell ref="A42:A45"/>
    <mergeCell ref="G42:G45"/>
    <mergeCell ref="O42:O45"/>
    <mergeCell ref="U42:U45"/>
    <mergeCell ref="H43:H44"/>
    <mergeCell ref="V43:V44"/>
    <mergeCell ref="I43:I44"/>
    <mergeCell ref="I46:I47"/>
    <mergeCell ref="A39:A41"/>
    <mergeCell ref="G39:G41"/>
    <mergeCell ref="H39:H41"/>
    <mergeCell ref="O39:O41"/>
    <mergeCell ref="U39:U41"/>
    <mergeCell ref="V39:V41"/>
    <mergeCell ref="B31:C31"/>
    <mergeCell ref="P31:Q31"/>
    <mergeCell ref="C32:D32"/>
    <mergeCell ref="E32:F32"/>
    <mergeCell ref="Q32:R32"/>
    <mergeCell ref="C38:D38"/>
    <mergeCell ref="Q38:R38"/>
    <mergeCell ref="G31:H31"/>
    <mergeCell ref="G32:H32"/>
    <mergeCell ref="I39:I41"/>
    <mergeCell ref="B33:C33"/>
    <mergeCell ref="I18:I20"/>
    <mergeCell ref="A27:A28"/>
    <mergeCell ref="O27:O28"/>
    <mergeCell ref="U27:U28"/>
    <mergeCell ref="A29:A30"/>
    <mergeCell ref="O29:O30"/>
    <mergeCell ref="A21:A26"/>
    <mergeCell ref="G21:G26"/>
    <mergeCell ref="H21:H26"/>
    <mergeCell ref="O21:O26"/>
    <mergeCell ref="U21:U26"/>
    <mergeCell ref="I21:I26"/>
    <mergeCell ref="G27:G28"/>
    <mergeCell ref="A1:E2"/>
    <mergeCell ref="A3:E3"/>
    <mergeCell ref="O3:S3"/>
    <mergeCell ref="C8:D8"/>
    <mergeCell ref="Q8:R8"/>
    <mergeCell ref="A9:A11"/>
    <mergeCell ref="G9:G11"/>
    <mergeCell ref="H9:H11"/>
    <mergeCell ref="O9:O11"/>
    <mergeCell ref="F1:J2"/>
    <mergeCell ref="I9:I11"/>
    <mergeCell ref="AD126:AE126"/>
    <mergeCell ref="U9:U11"/>
    <mergeCell ref="V9:V11"/>
    <mergeCell ref="A12:A15"/>
    <mergeCell ref="G12:G15"/>
    <mergeCell ref="O12:O15"/>
    <mergeCell ref="U12:U15"/>
    <mergeCell ref="H13:H14"/>
    <mergeCell ref="V13:V14"/>
    <mergeCell ref="I13:I14"/>
    <mergeCell ref="V21:V26"/>
    <mergeCell ref="A18:A20"/>
    <mergeCell ref="G18:G20"/>
    <mergeCell ref="H18:H20"/>
    <mergeCell ref="O18:O20"/>
    <mergeCell ref="U18:U20"/>
    <mergeCell ref="V18:V20"/>
    <mergeCell ref="A16:A17"/>
    <mergeCell ref="G16:G17"/>
    <mergeCell ref="H16:H17"/>
    <mergeCell ref="O16:O17"/>
    <mergeCell ref="U16:U17"/>
    <mergeCell ref="V16:V17"/>
    <mergeCell ref="I16:I17"/>
  </mergeCells>
  <pageMargins left="0.7" right="0.7" top="0.75" bottom="0.75" header="0.3" footer="0.3"/>
  <pageSetup orientation="portrait" horizontalDpi="0" verticalDpi="0"/>
  <ignoredErrors>
    <ignoredError sqref="T1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Group I</vt:lpstr>
      <vt:lpstr>Group II</vt:lpstr>
      <vt:lpstr>Group III</vt:lpstr>
      <vt:lpstr>Group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O'Neill</dc:creator>
  <cp:lastModifiedBy>Derek O'Neill</cp:lastModifiedBy>
  <cp:lastPrinted>2020-05-11T20:49:30Z</cp:lastPrinted>
  <dcterms:created xsi:type="dcterms:W3CDTF">2020-01-18T23:40:03Z</dcterms:created>
  <dcterms:modified xsi:type="dcterms:W3CDTF">2020-05-11T20:50:08Z</dcterms:modified>
</cp:coreProperties>
</file>