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codeName="ThisWorkbook" defaultThemeVersion="166925"/>
  <mc:AlternateContent xmlns:mc="http://schemas.openxmlformats.org/markup-compatibility/2006">
    <mc:Choice Requires="x15">
      <x15ac:absPath xmlns:x15ac="http://schemas.microsoft.com/office/spreadsheetml/2010/11/ac" url="/Users/katefremlin/Documents/SFU Graduate Work/Thesis /Writing/Appendices/"/>
    </mc:Choice>
  </mc:AlternateContent>
  <xr:revisionPtr revIDLastSave="0" documentId="13_ncr:1_{92D77DBB-3A78-7345-A616-A97F28DA3D16}" xr6:coauthVersionLast="34" xr6:coauthVersionMax="34" xr10:uidLastSave="{00000000-0000-0000-0000-000000000000}"/>
  <bookViews>
    <workbookView xWindow="0" yWindow="460" windowWidth="25600" windowHeight="15460" activeTab="9" xr2:uid="{492CA211-328E-8F46-A484-0EE353604A1C}"/>
  </bookViews>
  <sheets>
    <sheet name="Appendix 1" sheetId="1" r:id="rId1"/>
    <sheet name="Appendix 2" sheetId="2" r:id="rId2"/>
    <sheet name="Appendix 3" sheetId="3" r:id="rId3"/>
    <sheet name="Appendix 4" sheetId="5" r:id="rId4"/>
    <sheet name="Appendix 5" sheetId="4" r:id="rId5"/>
    <sheet name="Appendix 6" sheetId="9" r:id="rId6"/>
    <sheet name="Appendix 7" sheetId="10" r:id="rId7"/>
    <sheet name="Appendix 8" sheetId="11" r:id="rId8"/>
    <sheet name="Appendix 9" sheetId="12" r:id="rId9"/>
    <sheet name="Appendix 10" sheetId="13" r:id="rId10"/>
    <sheet name="Appendix 11" sheetId="14" r:id="rId11"/>
    <sheet name="Appendix 12" sheetId="17" r:id="rId12"/>
    <sheet name="Appendix 13" sheetId="18" r:id="rId13"/>
    <sheet name="Appendix 14" sheetId="19" r:id="rId14"/>
  </sheets>
  <externalReferences>
    <externalReference r:id="rId15"/>
  </externalReferences>
  <definedNames>
    <definedName name="_xlnm._FilterDatabase" localSheetId="1" hidden="1">'Appendix 2'!$A$3:$G$43</definedName>
    <definedName name="_xlnm._FilterDatabase" localSheetId="3" hidden="1">'Appendix 4'!$A$9:$K$243</definedName>
    <definedName name="Location">'[1]Drop-down lists'!$M$3:$M$87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2" i="9" l="1"/>
  <c r="W9" i="19" l="1"/>
  <c r="V9" i="19"/>
  <c r="T9" i="19"/>
  <c r="U9" i="19" s="1"/>
  <c r="R9" i="19"/>
  <c r="S9" i="19" s="1"/>
  <c r="Q9" i="19"/>
  <c r="W8" i="19"/>
  <c r="V8" i="19"/>
  <c r="U8" i="19"/>
  <c r="T8" i="19"/>
  <c r="Q8" i="19"/>
  <c r="R8" i="19" s="1"/>
  <c r="S8" i="19" s="1"/>
  <c r="W7" i="19"/>
  <c r="V7" i="19"/>
  <c r="T7" i="19"/>
  <c r="U7" i="19" s="1"/>
  <c r="R7" i="19"/>
  <c r="S7" i="19" s="1"/>
  <c r="Q7" i="19"/>
  <c r="W6" i="19"/>
  <c r="V6" i="19"/>
  <c r="U6" i="19"/>
  <c r="T6" i="19"/>
  <c r="Q6" i="19"/>
  <c r="R6" i="19" s="1"/>
  <c r="S6" i="19" s="1"/>
  <c r="W5" i="19"/>
  <c r="V5" i="19"/>
  <c r="T5" i="19"/>
  <c r="U5" i="19" s="1"/>
  <c r="R5" i="19"/>
  <c r="S5" i="19" s="1"/>
  <c r="Q5" i="19"/>
  <c r="W4" i="19"/>
  <c r="V4" i="19"/>
  <c r="U4" i="19"/>
  <c r="T4" i="19"/>
  <c r="Q4" i="19"/>
  <c r="R4" i="19" s="1"/>
  <c r="S4" i="19" s="1"/>
  <c r="W3" i="19"/>
  <c r="V3" i="19"/>
  <c r="T3" i="19"/>
  <c r="U3" i="19" s="1"/>
  <c r="R3" i="19"/>
  <c r="S3" i="19" s="1"/>
  <c r="Q3" i="19"/>
  <c r="E51" i="18"/>
  <c r="N51" i="18" s="1"/>
  <c r="E50" i="18"/>
  <c r="H50" i="18" s="1"/>
  <c r="E49" i="18"/>
  <c r="N49" i="18" s="1"/>
  <c r="E48" i="18"/>
  <c r="N48" i="18" s="1"/>
  <c r="E47" i="18"/>
  <c r="N47" i="18" s="1"/>
  <c r="E46" i="18"/>
  <c r="N46" i="18" s="1"/>
  <c r="E45" i="18"/>
  <c r="N45" i="18" s="1"/>
  <c r="E44" i="18"/>
  <c r="N44" i="18" s="1"/>
  <c r="E43" i="18"/>
  <c r="N43" i="18" s="1"/>
  <c r="E42" i="18"/>
  <c r="N42" i="18" s="1"/>
  <c r="E41" i="18"/>
  <c r="N41" i="18" s="1"/>
  <c r="E40" i="18"/>
  <c r="N40" i="18" s="1"/>
  <c r="E39" i="18"/>
  <c r="N39" i="18" s="1"/>
  <c r="E38" i="18"/>
  <c r="N38" i="18" s="1"/>
  <c r="E37" i="18"/>
  <c r="N37" i="18" s="1"/>
  <c r="E36" i="18"/>
  <c r="N36" i="18" s="1"/>
  <c r="E35" i="18"/>
  <c r="N35" i="18" s="1"/>
  <c r="E34" i="18"/>
  <c r="N34" i="18" s="1"/>
  <c r="E33" i="18"/>
  <c r="N33" i="18" s="1"/>
  <c r="E32" i="18"/>
  <c r="N32" i="18" s="1"/>
  <c r="E31" i="18"/>
  <c r="N31" i="18" s="1"/>
  <c r="E30" i="18"/>
  <c r="N30" i="18" s="1"/>
  <c r="E29" i="18"/>
  <c r="N29" i="18" s="1"/>
  <c r="E28" i="18"/>
  <c r="N28" i="18" s="1"/>
  <c r="E27" i="18"/>
  <c r="N27" i="18" s="1"/>
  <c r="E26" i="18"/>
  <c r="N26" i="18" s="1"/>
  <c r="E25" i="18"/>
  <c r="N25" i="18" s="1"/>
  <c r="E24" i="18"/>
  <c r="N24" i="18" s="1"/>
  <c r="E23" i="18"/>
  <c r="N23" i="18" s="1"/>
  <c r="E22" i="18"/>
  <c r="N22" i="18" s="1"/>
  <c r="E21" i="18"/>
  <c r="N21" i="18" s="1"/>
  <c r="E20" i="18"/>
  <c r="N20" i="18" s="1"/>
  <c r="E19" i="18"/>
  <c r="N19" i="18" s="1"/>
  <c r="E18" i="18"/>
  <c r="N18" i="18" s="1"/>
  <c r="E17" i="18"/>
  <c r="N17" i="18" s="1"/>
  <c r="E16" i="18"/>
  <c r="N16" i="18" s="1"/>
  <c r="E15" i="18"/>
  <c r="N15" i="18" s="1"/>
  <c r="E14" i="18"/>
  <c r="N14" i="18" s="1"/>
  <c r="E13" i="18"/>
  <c r="N13" i="18" s="1"/>
  <c r="E12" i="18"/>
  <c r="N12" i="18" s="1"/>
  <c r="E11" i="18"/>
  <c r="N11" i="18" s="1"/>
  <c r="E10" i="18"/>
  <c r="N10" i="18" s="1"/>
  <c r="E9" i="18"/>
  <c r="H9" i="18" s="1"/>
  <c r="E8" i="18"/>
  <c r="N8" i="18" s="1"/>
  <c r="E7" i="18"/>
  <c r="N7" i="18" s="1"/>
  <c r="E6" i="18"/>
  <c r="N6" i="18" s="1"/>
  <c r="E5" i="18"/>
  <c r="N5" i="18" s="1"/>
  <c r="E4" i="18"/>
  <c r="H4" i="18" s="1"/>
  <c r="N9" i="18" l="1"/>
  <c r="P9" i="18" s="1"/>
  <c r="P8" i="18"/>
  <c r="N4" i="18"/>
  <c r="P4" i="18" s="1"/>
  <c r="H5" i="18"/>
  <c r="P5" i="18" s="1"/>
  <c r="H6" i="18"/>
  <c r="P6" i="18" s="1"/>
  <c r="H7" i="18"/>
  <c r="P7" i="18" s="1"/>
  <c r="H8" i="18"/>
  <c r="H10" i="18"/>
  <c r="P10" i="18" s="1"/>
  <c r="H11" i="18"/>
  <c r="P11" i="18" s="1"/>
  <c r="H12" i="18"/>
  <c r="P12" i="18" s="1"/>
  <c r="H13" i="18"/>
  <c r="P13" i="18" s="1"/>
  <c r="H14" i="18"/>
  <c r="P14" i="18" s="1"/>
  <c r="H15" i="18"/>
  <c r="P15" i="18" s="1"/>
  <c r="H16" i="18"/>
  <c r="P16" i="18" s="1"/>
  <c r="H17" i="18"/>
  <c r="P17" i="18" s="1"/>
  <c r="H18" i="18"/>
  <c r="P18" i="18" s="1"/>
  <c r="H19" i="18"/>
  <c r="P19" i="18" s="1"/>
  <c r="H20" i="18"/>
  <c r="P20" i="18" s="1"/>
  <c r="H21" i="18"/>
  <c r="P21" i="18" s="1"/>
  <c r="H22" i="18"/>
  <c r="P22" i="18" s="1"/>
  <c r="H23" i="18"/>
  <c r="P23" i="18" s="1"/>
  <c r="H24" i="18"/>
  <c r="P24" i="18" s="1"/>
  <c r="H25" i="18"/>
  <c r="P25" i="18" s="1"/>
  <c r="H26" i="18"/>
  <c r="P26" i="18" s="1"/>
  <c r="H27" i="18"/>
  <c r="P27" i="18" s="1"/>
  <c r="H28" i="18"/>
  <c r="P28" i="18" s="1"/>
  <c r="H29" i="18"/>
  <c r="P29" i="18" s="1"/>
  <c r="H30" i="18"/>
  <c r="P30" i="18" s="1"/>
  <c r="H31" i="18"/>
  <c r="P31" i="18" s="1"/>
  <c r="H32" i="18"/>
  <c r="P32" i="18" s="1"/>
  <c r="H33" i="18"/>
  <c r="P33" i="18" s="1"/>
  <c r="H34" i="18"/>
  <c r="P34" i="18" s="1"/>
  <c r="H35" i="18"/>
  <c r="P35" i="18" s="1"/>
  <c r="H36" i="18"/>
  <c r="P36" i="18" s="1"/>
  <c r="H37" i="18"/>
  <c r="P37" i="18" s="1"/>
  <c r="H38" i="18"/>
  <c r="P38" i="18" s="1"/>
  <c r="H39" i="18"/>
  <c r="P39" i="18" s="1"/>
  <c r="H40" i="18"/>
  <c r="P40" i="18" s="1"/>
  <c r="H41" i="18"/>
  <c r="P41" i="18" s="1"/>
  <c r="H42" i="18"/>
  <c r="P42" i="18" s="1"/>
  <c r="H43" i="18"/>
  <c r="P43" i="18" s="1"/>
  <c r="H44" i="18"/>
  <c r="P44" i="18" s="1"/>
  <c r="H45" i="18"/>
  <c r="P45" i="18" s="1"/>
  <c r="H46" i="18"/>
  <c r="P46" i="18" s="1"/>
  <c r="H47" i="18"/>
  <c r="P47" i="18" s="1"/>
  <c r="H48" i="18"/>
  <c r="P48" i="18" s="1"/>
  <c r="H49" i="18"/>
  <c r="P49" i="18" s="1"/>
  <c r="N50" i="18"/>
  <c r="P50" i="18" s="1"/>
  <c r="H51" i="18"/>
  <c r="P51" i="18" s="1"/>
  <c r="W4" i="14" l="1"/>
  <c r="V4" i="14"/>
  <c r="V5" i="14"/>
  <c r="W5" i="14"/>
  <c r="V6" i="14"/>
  <c r="W6" i="14"/>
  <c r="V7" i="14"/>
  <c r="W7" i="14"/>
  <c r="V8" i="14"/>
  <c r="W8" i="14"/>
  <c r="V9" i="14"/>
  <c r="W9" i="14"/>
  <c r="V10" i="14"/>
  <c r="W10" i="14"/>
  <c r="V11" i="14"/>
  <c r="W11" i="14"/>
  <c r="V12" i="14"/>
  <c r="W12" i="14"/>
  <c r="V13" i="14"/>
  <c r="W13" i="14"/>
  <c r="V14" i="14"/>
  <c r="W14" i="14"/>
  <c r="V15" i="14"/>
  <c r="W15" i="14"/>
  <c r="V16" i="14"/>
  <c r="W16" i="14"/>
  <c r="V17" i="14"/>
  <c r="W17" i="14"/>
  <c r="V18" i="14"/>
  <c r="W18" i="14"/>
  <c r="V19" i="14"/>
  <c r="W19" i="14"/>
  <c r="V20" i="14"/>
  <c r="W20" i="14"/>
  <c r="V21" i="14"/>
  <c r="W21" i="14"/>
  <c r="V22" i="14"/>
  <c r="W22" i="14"/>
  <c r="V23" i="14"/>
  <c r="W23" i="14"/>
  <c r="V24" i="14"/>
  <c r="W24" i="14"/>
  <c r="V25" i="14"/>
  <c r="W25" i="14"/>
  <c r="V26" i="14"/>
  <c r="W26" i="14"/>
  <c r="V27" i="14"/>
  <c r="W27" i="14"/>
  <c r="V28" i="14"/>
  <c r="W28" i="14"/>
  <c r="T4" i="14" l="1"/>
  <c r="S81" i="4" l="1"/>
  <c r="R81" i="4"/>
  <c r="O81" i="4"/>
  <c r="K81" i="4"/>
  <c r="O75" i="4"/>
  <c r="O72" i="4"/>
  <c r="O89" i="4"/>
  <c r="O56" i="4"/>
  <c r="O59" i="4"/>
  <c r="I105" i="4" l="1"/>
  <c r="I104" i="4"/>
  <c r="O39" i="4"/>
  <c r="O50" i="4"/>
  <c r="O90" i="4"/>
  <c r="O65"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4" i="4"/>
  <c r="V10" i="4" l="1"/>
  <c r="T28" i="14" l="1"/>
  <c r="U28" i="14" s="1"/>
  <c r="Q28" i="14"/>
  <c r="R28" i="14" s="1"/>
  <c r="S28" i="14" s="1"/>
  <c r="T27" i="14"/>
  <c r="U27" i="14" s="1"/>
  <c r="Q27" i="14"/>
  <c r="R27" i="14" s="1"/>
  <c r="S27" i="14" s="1"/>
  <c r="T22" i="14"/>
  <c r="U22" i="14" s="1"/>
  <c r="Q22" i="14"/>
  <c r="R22" i="14" s="1"/>
  <c r="S22" i="14" s="1"/>
  <c r="T18" i="14"/>
  <c r="U18" i="14" s="1"/>
  <c r="Q18" i="14"/>
  <c r="R18" i="14" s="1"/>
  <c r="S18" i="14" s="1"/>
  <c r="T21" i="14"/>
  <c r="U21" i="14" s="1"/>
  <c r="Q21" i="14"/>
  <c r="R21" i="14" s="1"/>
  <c r="S21" i="14" s="1"/>
  <c r="T20" i="14"/>
  <c r="U20" i="14" s="1"/>
  <c r="Q20" i="14"/>
  <c r="R20" i="14" s="1"/>
  <c r="S20" i="14" s="1"/>
  <c r="T19" i="14"/>
  <c r="U19" i="14" s="1"/>
  <c r="Q19" i="14"/>
  <c r="R19" i="14" s="1"/>
  <c r="S19" i="14" s="1"/>
  <c r="T23" i="14"/>
  <c r="U23" i="14" s="1"/>
  <c r="Q23" i="14"/>
  <c r="R23" i="14" s="1"/>
  <c r="S23" i="14" s="1"/>
  <c r="T25" i="14"/>
  <c r="U25" i="14" s="1"/>
  <c r="Q25" i="14"/>
  <c r="R25" i="14" s="1"/>
  <c r="S25" i="14" s="1"/>
  <c r="T24" i="14"/>
  <c r="U24" i="14" s="1"/>
  <c r="Q24" i="14"/>
  <c r="R24" i="14" s="1"/>
  <c r="S24" i="14" s="1"/>
  <c r="T26" i="14"/>
  <c r="U26" i="14" s="1"/>
  <c r="Q26" i="14"/>
  <c r="R26" i="14" s="1"/>
  <c r="S26" i="14" s="1"/>
  <c r="T17" i="14"/>
  <c r="U17" i="14" s="1"/>
  <c r="Q17" i="14"/>
  <c r="R17" i="14" s="1"/>
  <c r="S17" i="14" s="1"/>
  <c r="T16" i="14"/>
  <c r="U16" i="14" s="1"/>
  <c r="Q16" i="14"/>
  <c r="R16" i="14" s="1"/>
  <c r="S16" i="14" s="1"/>
  <c r="T15" i="14"/>
  <c r="U15" i="14" s="1"/>
  <c r="Q15" i="14"/>
  <c r="R15" i="14" s="1"/>
  <c r="S15" i="14" s="1"/>
  <c r="T14" i="14"/>
  <c r="U14" i="14" s="1"/>
  <c r="Q14" i="14"/>
  <c r="R14" i="14" s="1"/>
  <c r="S14" i="14" s="1"/>
  <c r="T13" i="14"/>
  <c r="U13" i="14" s="1"/>
  <c r="Q13" i="14"/>
  <c r="R13" i="14" s="1"/>
  <c r="S13" i="14" s="1"/>
  <c r="T12" i="14"/>
  <c r="U12" i="14" s="1"/>
  <c r="Q12" i="14"/>
  <c r="R12" i="14" s="1"/>
  <c r="S12" i="14" s="1"/>
  <c r="T11" i="14"/>
  <c r="U11" i="14" s="1"/>
  <c r="Q11" i="14"/>
  <c r="R11" i="14" s="1"/>
  <c r="S11" i="14" s="1"/>
  <c r="T10" i="14"/>
  <c r="U10" i="14" s="1"/>
  <c r="Q10" i="14"/>
  <c r="R10" i="14" s="1"/>
  <c r="S10" i="14" s="1"/>
  <c r="T9" i="14"/>
  <c r="U9" i="14" s="1"/>
  <c r="Q9" i="14"/>
  <c r="R9" i="14" s="1"/>
  <c r="S9" i="14" s="1"/>
  <c r="T8" i="14"/>
  <c r="U8" i="14" s="1"/>
  <c r="Q8" i="14"/>
  <c r="R8" i="14" s="1"/>
  <c r="S8" i="14" s="1"/>
  <c r="T7" i="14"/>
  <c r="U7" i="14" s="1"/>
  <c r="Q7" i="14"/>
  <c r="R7" i="14" s="1"/>
  <c r="S7" i="14" s="1"/>
  <c r="T6" i="14"/>
  <c r="U6" i="14" s="1"/>
  <c r="Q6" i="14"/>
  <c r="R6" i="14" s="1"/>
  <c r="S6" i="14" s="1"/>
  <c r="T5" i="14"/>
  <c r="U5" i="14" s="1"/>
  <c r="Q5" i="14"/>
  <c r="R5" i="14" s="1"/>
  <c r="S5" i="14" s="1"/>
  <c r="Q4" i="14"/>
  <c r="R4" i="14" s="1"/>
  <c r="S4" i="14" s="1"/>
  <c r="H3" i="1" l="1"/>
  <c r="E81" i="1"/>
  <c r="E82" i="1"/>
  <c r="E83" i="1"/>
  <c r="E84" i="1"/>
  <c r="E85" i="1"/>
  <c r="E86" i="1"/>
  <c r="E87" i="1"/>
  <c r="E80" i="1"/>
  <c r="E75" i="1"/>
  <c r="E72" i="1"/>
  <c r="E73" i="1"/>
  <c r="E74" i="1"/>
  <c r="E71"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34" i="1"/>
  <c r="E14" i="1"/>
  <c r="E15" i="1"/>
  <c r="E16" i="1"/>
  <c r="E17" i="1"/>
  <c r="E18" i="1"/>
  <c r="E19" i="1"/>
  <c r="E20" i="1"/>
  <c r="E21" i="1"/>
  <c r="E22" i="1"/>
  <c r="E23" i="1"/>
  <c r="E24" i="1"/>
  <c r="E25" i="1"/>
  <c r="E26" i="1"/>
  <c r="E27" i="1"/>
  <c r="E28" i="1"/>
  <c r="E29" i="1"/>
  <c r="E30" i="1"/>
  <c r="E31" i="1"/>
  <c r="E32" i="1"/>
  <c r="E13" i="1"/>
  <c r="E4" i="1"/>
  <c r="E5" i="1"/>
  <c r="E6" i="1"/>
  <c r="E7" i="1"/>
  <c r="E8" i="1"/>
  <c r="E9" i="1"/>
  <c r="E10" i="1"/>
  <c r="E11" i="1"/>
  <c r="E3" i="1"/>
  <c r="N239" i="5" l="1"/>
  <c r="O235" i="5"/>
  <c r="N235" i="5"/>
  <c r="O230" i="5"/>
  <c r="N230" i="5"/>
  <c r="O225" i="5"/>
  <c r="N225" i="5"/>
  <c r="O220" i="5"/>
  <c r="N220" i="5"/>
  <c r="N215" i="5"/>
  <c r="O215" i="5"/>
  <c r="O243" i="5"/>
  <c r="N243" i="5"/>
  <c r="O242" i="5"/>
  <c r="N242" i="5"/>
  <c r="O239" i="5"/>
  <c r="O210" i="5"/>
  <c r="N210" i="5"/>
  <c r="O205" i="5"/>
  <c r="N205" i="5"/>
  <c r="O204" i="5"/>
  <c r="N204" i="5"/>
  <c r="O203" i="5"/>
  <c r="N203" i="5"/>
  <c r="O200" i="5"/>
  <c r="N200" i="5"/>
  <c r="O196" i="5"/>
  <c r="N196" i="5"/>
  <c r="O192" i="5"/>
  <c r="N192" i="5"/>
  <c r="O188" i="5"/>
  <c r="N188" i="5"/>
  <c r="O184" i="5"/>
  <c r="N184" i="5"/>
  <c r="O180" i="5"/>
  <c r="N180" i="5"/>
  <c r="O176" i="5"/>
  <c r="N176" i="5"/>
  <c r="O170" i="5"/>
  <c r="N170" i="5"/>
  <c r="O169" i="5"/>
  <c r="N169" i="5"/>
  <c r="O168" i="5"/>
  <c r="N168" i="5"/>
  <c r="O165" i="5"/>
  <c r="N165" i="5"/>
  <c r="O161" i="5"/>
  <c r="N161" i="5"/>
  <c r="O157" i="5"/>
  <c r="N157" i="5"/>
  <c r="O153" i="5"/>
  <c r="N153" i="5"/>
  <c r="O149" i="5"/>
  <c r="N149" i="5"/>
  <c r="O145" i="5"/>
  <c r="N145" i="5"/>
  <c r="O141" i="5"/>
  <c r="N141" i="5"/>
  <c r="O135" i="5"/>
  <c r="N135" i="5"/>
  <c r="O134" i="5"/>
  <c r="N134" i="5"/>
  <c r="O133" i="5"/>
  <c r="N133" i="5"/>
  <c r="O130" i="5"/>
  <c r="N130" i="5"/>
  <c r="O126" i="5"/>
  <c r="N126" i="5"/>
  <c r="O121" i="5"/>
  <c r="N121" i="5"/>
  <c r="O116" i="5"/>
  <c r="N116" i="5"/>
  <c r="O111" i="5"/>
  <c r="N111" i="5"/>
  <c r="O106" i="5"/>
  <c r="N106" i="5"/>
  <c r="O101" i="5"/>
  <c r="N101" i="5"/>
  <c r="O96" i="5"/>
  <c r="N96" i="5"/>
  <c r="O90" i="5"/>
  <c r="N90" i="5"/>
  <c r="O89" i="5"/>
  <c r="N89" i="5"/>
  <c r="O88" i="5"/>
  <c r="N88" i="5"/>
  <c r="O85" i="5"/>
  <c r="N85" i="5"/>
  <c r="O81" i="5"/>
  <c r="N81" i="5"/>
  <c r="O77" i="5"/>
  <c r="N77" i="5"/>
  <c r="O73" i="5"/>
  <c r="N73" i="5"/>
  <c r="O69" i="5"/>
  <c r="N69" i="5"/>
  <c r="O54" i="5"/>
  <c r="N54" i="5"/>
  <c r="O53" i="5"/>
  <c r="N53" i="5"/>
  <c r="O65" i="5"/>
  <c r="N65" i="5"/>
  <c r="O61" i="5"/>
  <c r="N61" i="5"/>
  <c r="O55" i="5"/>
  <c r="N55" i="5"/>
  <c r="O50" i="5"/>
  <c r="N50" i="5"/>
  <c r="O46" i="5"/>
  <c r="N46" i="5"/>
  <c r="O41" i="5"/>
  <c r="N41" i="5"/>
  <c r="N36" i="5"/>
  <c r="O36" i="5"/>
  <c r="N31" i="5"/>
  <c r="O31" i="5"/>
  <c r="N26" i="5"/>
  <c r="O26" i="5"/>
  <c r="O21" i="5"/>
  <c r="N21" i="5"/>
  <c r="N16" i="5"/>
  <c r="O16" i="5"/>
  <c r="N10" i="5"/>
  <c r="O10" i="5"/>
  <c r="M204" i="5"/>
  <c r="M203" i="5"/>
  <c r="M169" i="5"/>
  <c r="M168" i="5"/>
  <c r="M134" i="5"/>
  <c r="M133" i="5"/>
  <c r="M89" i="5"/>
  <c r="M88" i="5"/>
  <c r="M54" i="5"/>
  <c r="M53" i="5"/>
  <c r="K243" i="5"/>
  <c r="M243" i="5" s="1"/>
  <c r="J243" i="5"/>
  <c r="L243" i="5" s="1"/>
  <c r="K242" i="5"/>
  <c r="M242" i="5" s="1"/>
  <c r="J242" i="5"/>
  <c r="L242" i="5" s="1"/>
  <c r="K241" i="5"/>
  <c r="J241" i="5"/>
  <c r="K240" i="5"/>
  <c r="J240" i="5"/>
  <c r="K239" i="5"/>
  <c r="M239" i="5" s="1"/>
  <c r="J239" i="5"/>
  <c r="L239" i="5" s="1"/>
  <c r="K238" i="5"/>
  <c r="J238" i="5"/>
  <c r="K237" i="5"/>
  <c r="J237" i="5"/>
  <c r="K236" i="5"/>
  <c r="J236" i="5"/>
  <c r="K235" i="5"/>
  <c r="M235" i="5" s="1"/>
  <c r="J235" i="5"/>
  <c r="L235" i="5" s="1"/>
  <c r="K234" i="5"/>
  <c r="J234" i="5"/>
  <c r="K233" i="5"/>
  <c r="J233" i="5"/>
  <c r="K232" i="5"/>
  <c r="J232" i="5"/>
  <c r="K231" i="5"/>
  <c r="J231" i="5"/>
  <c r="K230" i="5"/>
  <c r="M230" i="5" s="1"/>
  <c r="J230" i="5"/>
  <c r="L230" i="5" s="1"/>
  <c r="K229" i="5"/>
  <c r="J229" i="5"/>
  <c r="K228" i="5"/>
  <c r="J228" i="5"/>
  <c r="K227" i="5"/>
  <c r="J227" i="5"/>
  <c r="K226" i="5"/>
  <c r="J226" i="5"/>
  <c r="K225" i="5"/>
  <c r="M225" i="5" s="1"/>
  <c r="J225" i="5"/>
  <c r="L225" i="5" s="1"/>
  <c r="K224" i="5"/>
  <c r="J224" i="5"/>
  <c r="K223" i="5"/>
  <c r="J223" i="5"/>
  <c r="K222" i="5"/>
  <c r="J222" i="5"/>
  <c r="K221" i="5"/>
  <c r="J221" i="5"/>
  <c r="K220" i="5"/>
  <c r="M220" i="5" s="1"/>
  <c r="J220" i="5"/>
  <c r="L220" i="5" s="1"/>
  <c r="K219" i="5"/>
  <c r="J219" i="5"/>
  <c r="K218" i="5"/>
  <c r="J218" i="5"/>
  <c r="K217" i="5"/>
  <c r="J217" i="5"/>
  <c r="K216" i="5"/>
  <c r="J216" i="5"/>
  <c r="K215" i="5"/>
  <c r="M215" i="5" s="1"/>
  <c r="J215" i="5"/>
  <c r="L215" i="5" s="1"/>
  <c r="K214" i="5"/>
  <c r="J214" i="5"/>
  <c r="K213" i="5"/>
  <c r="J213" i="5"/>
  <c r="K212" i="5"/>
  <c r="J212" i="5"/>
  <c r="K211" i="5"/>
  <c r="J211" i="5"/>
  <c r="K210" i="5"/>
  <c r="M210" i="5" s="1"/>
  <c r="J210" i="5"/>
  <c r="L210" i="5" s="1"/>
  <c r="K209" i="5"/>
  <c r="J209" i="5"/>
  <c r="K208" i="5"/>
  <c r="J208" i="5"/>
  <c r="K207" i="5"/>
  <c r="J207" i="5"/>
  <c r="K206" i="5"/>
  <c r="J206" i="5"/>
  <c r="K205" i="5"/>
  <c r="M205" i="5" s="1"/>
  <c r="J205" i="5"/>
  <c r="L205" i="5" s="1"/>
  <c r="K204" i="5"/>
  <c r="J204" i="5"/>
  <c r="L204" i="5" s="1"/>
  <c r="K203" i="5"/>
  <c r="J203" i="5"/>
  <c r="L203" i="5" s="1"/>
  <c r="K202" i="5"/>
  <c r="J202" i="5"/>
  <c r="K201" i="5"/>
  <c r="J201" i="5"/>
  <c r="K200" i="5"/>
  <c r="M200" i="5" s="1"/>
  <c r="J200" i="5"/>
  <c r="L200" i="5" s="1"/>
  <c r="K199" i="5"/>
  <c r="J199" i="5"/>
  <c r="K198" i="5"/>
  <c r="J198" i="5"/>
  <c r="K197" i="5"/>
  <c r="J197" i="5"/>
  <c r="K196" i="5"/>
  <c r="M196" i="5" s="1"/>
  <c r="J196" i="5"/>
  <c r="L196" i="5" s="1"/>
  <c r="K195" i="5"/>
  <c r="J195" i="5"/>
  <c r="K194" i="5"/>
  <c r="J194" i="5"/>
  <c r="K193" i="5"/>
  <c r="J193" i="5"/>
  <c r="K192" i="5"/>
  <c r="M192" i="5" s="1"/>
  <c r="J192" i="5"/>
  <c r="L192" i="5" s="1"/>
  <c r="K191" i="5"/>
  <c r="J191" i="5"/>
  <c r="K190" i="5"/>
  <c r="J190" i="5"/>
  <c r="K189" i="5"/>
  <c r="J189" i="5"/>
  <c r="K188" i="5"/>
  <c r="M188" i="5" s="1"/>
  <c r="J188" i="5"/>
  <c r="L188" i="5" s="1"/>
  <c r="K187" i="5"/>
  <c r="J187" i="5"/>
  <c r="K186" i="5"/>
  <c r="J186" i="5"/>
  <c r="K185" i="5"/>
  <c r="J185" i="5"/>
  <c r="K184" i="5"/>
  <c r="M184" i="5" s="1"/>
  <c r="J184" i="5"/>
  <c r="L184" i="5" s="1"/>
  <c r="K183" i="5"/>
  <c r="J183" i="5"/>
  <c r="K182" i="5"/>
  <c r="J182" i="5"/>
  <c r="K181" i="5"/>
  <c r="J181" i="5"/>
  <c r="K180" i="5"/>
  <c r="M180" i="5" s="1"/>
  <c r="J180" i="5"/>
  <c r="L180" i="5" s="1"/>
  <c r="K179" i="5"/>
  <c r="J179" i="5"/>
  <c r="K178" i="5"/>
  <c r="J178" i="5"/>
  <c r="K177" i="5"/>
  <c r="J177" i="5"/>
  <c r="K176" i="5"/>
  <c r="M176" i="5" s="1"/>
  <c r="J176" i="5"/>
  <c r="L176" i="5" s="1"/>
  <c r="K175" i="5"/>
  <c r="J175" i="5"/>
  <c r="K174" i="5"/>
  <c r="J174" i="5"/>
  <c r="K173" i="5"/>
  <c r="J173" i="5"/>
  <c r="K172" i="5"/>
  <c r="J172" i="5"/>
  <c r="K171" i="5"/>
  <c r="J171" i="5"/>
  <c r="K170" i="5"/>
  <c r="M170" i="5" s="1"/>
  <c r="J170" i="5"/>
  <c r="L170" i="5" s="1"/>
  <c r="K169" i="5"/>
  <c r="J169" i="5"/>
  <c r="L169" i="5" s="1"/>
  <c r="K168" i="5"/>
  <c r="J168" i="5"/>
  <c r="L168" i="5" s="1"/>
  <c r="K167" i="5"/>
  <c r="J167" i="5"/>
  <c r="K166" i="5"/>
  <c r="J166" i="5"/>
  <c r="K165" i="5"/>
  <c r="M165" i="5" s="1"/>
  <c r="J165" i="5"/>
  <c r="L165" i="5" s="1"/>
  <c r="K164" i="5"/>
  <c r="J164" i="5"/>
  <c r="K163" i="5"/>
  <c r="J163" i="5"/>
  <c r="K162" i="5"/>
  <c r="J162" i="5"/>
  <c r="K161" i="5"/>
  <c r="M161" i="5" s="1"/>
  <c r="J161" i="5"/>
  <c r="L161" i="5" s="1"/>
  <c r="K160" i="5"/>
  <c r="J160" i="5"/>
  <c r="K159" i="5"/>
  <c r="J159" i="5"/>
  <c r="K158" i="5"/>
  <c r="J158" i="5"/>
  <c r="K157" i="5"/>
  <c r="M157" i="5" s="1"/>
  <c r="J157" i="5"/>
  <c r="L157" i="5" s="1"/>
  <c r="K156" i="5"/>
  <c r="J156" i="5"/>
  <c r="K155" i="5"/>
  <c r="J155" i="5"/>
  <c r="K154" i="5"/>
  <c r="J154" i="5"/>
  <c r="K153" i="5"/>
  <c r="M153" i="5" s="1"/>
  <c r="J153" i="5"/>
  <c r="L153" i="5" s="1"/>
  <c r="K152" i="5"/>
  <c r="J152" i="5"/>
  <c r="K151" i="5"/>
  <c r="J151" i="5"/>
  <c r="K150" i="5"/>
  <c r="J150" i="5"/>
  <c r="K149" i="5"/>
  <c r="M149" i="5" s="1"/>
  <c r="J149" i="5"/>
  <c r="L149" i="5" s="1"/>
  <c r="K148" i="5"/>
  <c r="J148" i="5"/>
  <c r="K147" i="5"/>
  <c r="J147" i="5"/>
  <c r="K146" i="5"/>
  <c r="J146" i="5"/>
  <c r="K145" i="5"/>
  <c r="M145" i="5" s="1"/>
  <c r="J145" i="5"/>
  <c r="L145" i="5" s="1"/>
  <c r="K144" i="5"/>
  <c r="J144" i="5"/>
  <c r="K143" i="5"/>
  <c r="J143" i="5"/>
  <c r="K142" i="5"/>
  <c r="J142" i="5"/>
  <c r="K141" i="5"/>
  <c r="M141" i="5" s="1"/>
  <c r="J141" i="5"/>
  <c r="L141" i="5" s="1"/>
  <c r="K140" i="5"/>
  <c r="J140" i="5"/>
  <c r="K139" i="5"/>
  <c r="J139" i="5"/>
  <c r="K138" i="5"/>
  <c r="J138" i="5"/>
  <c r="K137" i="5"/>
  <c r="J137" i="5"/>
  <c r="K136" i="5"/>
  <c r="J136" i="5"/>
  <c r="K135" i="5"/>
  <c r="M135" i="5" s="1"/>
  <c r="J135" i="5"/>
  <c r="L135" i="5" s="1"/>
  <c r="K134" i="5"/>
  <c r="J134" i="5"/>
  <c r="L134" i="5" s="1"/>
  <c r="K133" i="5"/>
  <c r="J133" i="5"/>
  <c r="L133" i="5" s="1"/>
  <c r="K132" i="5"/>
  <c r="J132" i="5"/>
  <c r="K131" i="5"/>
  <c r="J131" i="5"/>
  <c r="K130" i="5"/>
  <c r="M130" i="5" s="1"/>
  <c r="J130" i="5"/>
  <c r="L130" i="5" s="1"/>
  <c r="K129" i="5"/>
  <c r="J129" i="5"/>
  <c r="K128" i="5"/>
  <c r="J128" i="5"/>
  <c r="K127" i="5"/>
  <c r="J127" i="5"/>
  <c r="K126" i="5"/>
  <c r="M126" i="5" s="1"/>
  <c r="J126" i="5"/>
  <c r="L126" i="5" s="1"/>
  <c r="K125" i="5"/>
  <c r="J125" i="5"/>
  <c r="K124" i="5"/>
  <c r="J124" i="5"/>
  <c r="K123" i="5"/>
  <c r="J123" i="5"/>
  <c r="K122" i="5"/>
  <c r="J122" i="5"/>
  <c r="K121" i="5"/>
  <c r="M121" i="5" s="1"/>
  <c r="J121" i="5"/>
  <c r="L121" i="5" s="1"/>
  <c r="K120" i="5"/>
  <c r="J120" i="5"/>
  <c r="K119" i="5"/>
  <c r="J119" i="5"/>
  <c r="K118" i="5"/>
  <c r="J118" i="5"/>
  <c r="K117" i="5"/>
  <c r="J117" i="5"/>
  <c r="K116" i="5"/>
  <c r="M116" i="5" s="1"/>
  <c r="J116" i="5"/>
  <c r="L116" i="5" s="1"/>
  <c r="K115" i="5"/>
  <c r="J115" i="5"/>
  <c r="K114" i="5"/>
  <c r="J114" i="5"/>
  <c r="K113" i="5"/>
  <c r="J113" i="5"/>
  <c r="K112" i="5"/>
  <c r="J112" i="5"/>
  <c r="K111" i="5"/>
  <c r="M111" i="5" s="1"/>
  <c r="J111" i="5"/>
  <c r="L111" i="5" s="1"/>
  <c r="K110" i="5"/>
  <c r="J110" i="5"/>
  <c r="K109" i="5"/>
  <c r="J109" i="5"/>
  <c r="K108" i="5"/>
  <c r="J108" i="5"/>
  <c r="K107" i="5"/>
  <c r="J107" i="5"/>
  <c r="K106" i="5"/>
  <c r="M106" i="5" s="1"/>
  <c r="J106" i="5"/>
  <c r="L106" i="5" s="1"/>
  <c r="K105" i="5"/>
  <c r="J105" i="5"/>
  <c r="K104" i="5"/>
  <c r="J104" i="5"/>
  <c r="K103" i="5"/>
  <c r="J103" i="5"/>
  <c r="K102" i="5"/>
  <c r="J102" i="5"/>
  <c r="K101" i="5"/>
  <c r="M101" i="5" s="1"/>
  <c r="J101" i="5"/>
  <c r="L101" i="5" s="1"/>
  <c r="K100" i="5"/>
  <c r="J100" i="5"/>
  <c r="K99" i="5"/>
  <c r="J99" i="5"/>
  <c r="K98" i="5"/>
  <c r="J98" i="5"/>
  <c r="K97" i="5"/>
  <c r="J97" i="5"/>
  <c r="K96" i="5"/>
  <c r="M96" i="5" s="1"/>
  <c r="J96" i="5"/>
  <c r="L96" i="5" s="1"/>
  <c r="K95" i="5"/>
  <c r="J95" i="5"/>
  <c r="K94" i="5"/>
  <c r="J94" i="5"/>
  <c r="K93" i="5"/>
  <c r="J93" i="5"/>
  <c r="K92" i="5"/>
  <c r="J92" i="5"/>
  <c r="K91" i="5"/>
  <c r="J91" i="5"/>
  <c r="K90" i="5"/>
  <c r="M90" i="5" s="1"/>
  <c r="J90" i="5"/>
  <c r="L90" i="5" s="1"/>
  <c r="K89" i="5"/>
  <c r="J89" i="5"/>
  <c r="L89" i="5" s="1"/>
  <c r="K88" i="5"/>
  <c r="J88" i="5"/>
  <c r="L88" i="5" s="1"/>
  <c r="K87" i="5"/>
  <c r="J87" i="5"/>
  <c r="K86" i="5"/>
  <c r="J86" i="5"/>
  <c r="K85" i="5"/>
  <c r="M85" i="5" s="1"/>
  <c r="J85" i="5"/>
  <c r="L85" i="5" s="1"/>
  <c r="K84" i="5"/>
  <c r="J84" i="5"/>
  <c r="K83" i="5"/>
  <c r="J83" i="5"/>
  <c r="K82" i="5"/>
  <c r="J82" i="5"/>
  <c r="K81" i="5"/>
  <c r="M81" i="5" s="1"/>
  <c r="J81" i="5"/>
  <c r="L81" i="5" s="1"/>
  <c r="K80" i="5"/>
  <c r="J80" i="5"/>
  <c r="K79" i="5"/>
  <c r="J79" i="5"/>
  <c r="K78" i="5"/>
  <c r="J78" i="5"/>
  <c r="K77" i="5"/>
  <c r="M77" i="5" s="1"/>
  <c r="J77" i="5"/>
  <c r="L77" i="5" s="1"/>
  <c r="K76" i="5"/>
  <c r="J76" i="5"/>
  <c r="K75" i="5"/>
  <c r="J75" i="5"/>
  <c r="K74" i="5"/>
  <c r="J74" i="5"/>
  <c r="K73" i="5"/>
  <c r="M73" i="5" s="1"/>
  <c r="J73" i="5"/>
  <c r="L73" i="5" s="1"/>
  <c r="K72" i="5"/>
  <c r="J72" i="5"/>
  <c r="K71" i="5"/>
  <c r="J71" i="5"/>
  <c r="K70" i="5"/>
  <c r="J70" i="5"/>
  <c r="K69" i="5"/>
  <c r="M69" i="5" s="1"/>
  <c r="J69" i="5"/>
  <c r="L69" i="5" s="1"/>
  <c r="K68" i="5"/>
  <c r="J68" i="5"/>
  <c r="K67" i="5"/>
  <c r="J67" i="5"/>
  <c r="K66" i="5"/>
  <c r="J66" i="5"/>
  <c r="K65" i="5"/>
  <c r="M65" i="5" s="1"/>
  <c r="J65" i="5"/>
  <c r="L65" i="5" s="1"/>
  <c r="K64" i="5"/>
  <c r="J64" i="5"/>
  <c r="K63" i="5"/>
  <c r="J63" i="5"/>
  <c r="K62" i="5"/>
  <c r="J62" i="5"/>
  <c r="K61" i="5"/>
  <c r="M61" i="5" s="1"/>
  <c r="J61" i="5"/>
  <c r="L61" i="5" s="1"/>
  <c r="K60" i="5"/>
  <c r="J60" i="5"/>
  <c r="K59" i="5"/>
  <c r="J59" i="5"/>
  <c r="K58" i="5"/>
  <c r="J58" i="5"/>
  <c r="K57" i="5"/>
  <c r="J57" i="5"/>
  <c r="K56" i="5"/>
  <c r="J56" i="5"/>
  <c r="K55" i="5"/>
  <c r="M55" i="5" s="1"/>
  <c r="J55" i="5"/>
  <c r="L55" i="5" s="1"/>
  <c r="K54" i="5"/>
  <c r="J54" i="5"/>
  <c r="L54" i="5" s="1"/>
  <c r="K53" i="5"/>
  <c r="J53" i="5"/>
  <c r="L53" i="5" s="1"/>
  <c r="K52" i="5"/>
  <c r="J52" i="5"/>
  <c r="K51" i="5"/>
  <c r="J51" i="5"/>
  <c r="K50" i="5"/>
  <c r="M50" i="5" s="1"/>
  <c r="J50" i="5"/>
  <c r="L50" i="5" s="1"/>
  <c r="K49" i="5"/>
  <c r="J49" i="5"/>
  <c r="K48" i="5"/>
  <c r="J48" i="5"/>
  <c r="K47" i="5"/>
  <c r="J47" i="5"/>
  <c r="K46" i="5"/>
  <c r="M46" i="5" s="1"/>
  <c r="J46" i="5"/>
  <c r="L46" i="5" s="1"/>
  <c r="K45" i="5"/>
  <c r="J45" i="5"/>
  <c r="K44" i="5"/>
  <c r="J44" i="5"/>
  <c r="K43" i="5"/>
  <c r="J43" i="5"/>
  <c r="K42" i="5"/>
  <c r="J42" i="5"/>
  <c r="K41" i="5"/>
  <c r="M41" i="5" s="1"/>
  <c r="J41" i="5"/>
  <c r="L41" i="5" s="1"/>
  <c r="K40" i="5"/>
  <c r="J40" i="5"/>
  <c r="K39" i="5"/>
  <c r="J39" i="5"/>
  <c r="K38" i="5"/>
  <c r="J38" i="5"/>
  <c r="K37" i="5"/>
  <c r="J37" i="5"/>
  <c r="K36" i="5"/>
  <c r="M36" i="5" s="1"/>
  <c r="J36" i="5"/>
  <c r="L36" i="5" s="1"/>
  <c r="K35" i="5"/>
  <c r="J35" i="5"/>
  <c r="K34" i="5"/>
  <c r="J34" i="5"/>
  <c r="K33" i="5"/>
  <c r="J33" i="5"/>
  <c r="K32" i="5"/>
  <c r="J32" i="5"/>
  <c r="K31" i="5"/>
  <c r="M31" i="5" s="1"/>
  <c r="J31" i="5"/>
  <c r="L31" i="5" s="1"/>
  <c r="K30" i="5"/>
  <c r="J30" i="5"/>
  <c r="K29" i="5"/>
  <c r="J29" i="5"/>
  <c r="K28" i="5"/>
  <c r="J28" i="5"/>
  <c r="K27" i="5"/>
  <c r="J27" i="5"/>
  <c r="K26" i="5"/>
  <c r="M26" i="5" s="1"/>
  <c r="J26" i="5"/>
  <c r="L26" i="5" s="1"/>
  <c r="K25" i="5"/>
  <c r="J25" i="5"/>
  <c r="K24" i="5"/>
  <c r="J24" i="5"/>
  <c r="K23" i="5"/>
  <c r="J23" i="5"/>
  <c r="K22" i="5"/>
  <c r="J22" i="5"/>
  <c r="K21" i="5"/>
  <c r="M21" i="5" s="1"/>
  <c r="J21" i="5"/>
  <c r="L21" i="5" s="1"/>
  <c r="K20" i="5"/>
  <c r="J20" i="5"/>
  <c r="K19" i="5"/>
  <c r="J19" i="5"/>
  <c r="K18" i="5"/>
  <c r="J18" i="5"/>
  <c r="K17" i="5"/>
  <c r="J17" i="5"/>
  <c r="K16" i="5"/>
  <c r="M16" i="5" s="1"/>
  <c r="J16" i="5"/>
  <c r="K15" i="5"/>
  <c r="J15" i="5"/>
  <c r="K14" i="5"/>
  <c r="J14" i="5"/>
  <c r="K13" i="5"/>
  <c r="J13" i="5"/>
  <c r="K12" i="5"/>
  <c r="J12" i="5"/>
  <c r="K11" i="5"/>
  <c r="J11" i="5"/>
  <c r="K10" i="5"/>
  <c r="M10" i="5" s="1"/>
  <c r="J10" i="5"/>
  <c r="L10" i="5" s="1"/>
  <c r="R95" i="4"/>
  <c r="J95" i="4"/>
  <c r="R94" i="4"/>
  <c r="J94" i="4"/>
  <c r="R93" i="4"/>
  <c r="J93" i="4"/>
  <c r="R92" i="4"/>
  <c r="J92" i="4"/>
  <c r="R91" i="4"/>
  <c r="J91" i="4"/>
  <c r="R90" i="4"/>
  <c r="T90" i="4" s="1"/>
  <c r="U90" i="4" s="1"/>
  <c r="P90" i="4"/>
  <c r="Q90" i="4" s="1"/>
  <c r="J90" i="4"/>
  <c r="L90" i="4" s="1"/>
  <c r="M90" i="4" s="1"/>
  <c r="R89" i="4"/>
  <c r="J89" i="4"/>
  <c r="R88" i="4"/>
  <c r="J88" i="4"/>
  <c r="R87" i="4"/>
  <c r="J87" i="4"/>
  <c r="R86" i="4"/>
  <c r="S89" i="4" s="1"/>
  <c r="J86" i="4"/>
  <c r="K89" i="4" s="1"/>
  <c r="R85" i="4"/>
  <c r="J85" i="4"/>
  <c r="R84" i="4"/>
  <c r="J84" i="4"/>
  <c r="R83" i="4"/>
  <c r="J83" i="4"/>
  <c r="R82" i="4"/>
  <c r="J82" i="4"/>
  <c r="J81" i="4"/>
  <c r="R80" i="4"/>
  <c r="J80" i="4"/>
  <c r="R79" i="4"/>
  <c r="J79" i="4"/>
  <c r="R78" i="4"/>
  <c r="J78" i="4"/>
  <c r="R77" i="4"/>
  <c r="J77" i="4"/>
  <c r="R76" i="4"/>
  <c r="J76" i="4"/>
  <c r="R75" i="4"/>
  <c r="K75" i="4"/>
  <c r="J75" i="4"/>
  <c r="R74" i="4"/>
  <c r="J74" i="4"/>
  <c r="R73" i="4"/>
  <c r="J73" i="4"/>
  <c r="R72" i="4"/>
  <c r="S72" i="4"/>
  <c r="K72" i="4"/>
  <c r="J72" i="4"/>
  <c r="R71" i="4"/>
  <c r="J71" i="4"/>
  <c r="R70" i="4"/>
  <c r="J70" i="4"/>
  <c r="R69" i="4"/>
  <c r="J69" i="4"/>
  <c r="R68" i="4"/>
  <c r="J68" i="4"/>
  <c r="R67" i="4"/>
  <c r="J67" i="4"/>
  <c r="R66" i="4"/>
  <c r="K66" i="4"/>
  <c r="J66" i="4"/>
  <c r="S65" i="4"/>
  <c r="R65" i="4"/>
  <c r="T65" i="4" s="1"/>
  <c r="U65" i="4" s="1"/>
  <c r="S66" i="4"/>
  <c r="J65" i="4"/>
  <c r="O66" i="4" s="1"/>
  <c r="R64" i="4"/>
  <c r="J64" i="4"/>
  <c r="R63" i="4"/>
  <c r="J63" i="4"/>
  <c r="R62" i="4"/>
  <c r="J62" i="4"/>
  <c r="R61" i="4"/>
  <c r="J61" i="4"/>
  <c r="R60" i="4"/>
  <c r="J60" i="4"/>
  <c r="R59" i="4"/>
  <c r="T59" i="4" s="1"/>
  <c r="U59" i="4" s="1"/>
  <c r="P59" i="4"/>
  <c r="Q59" i="4" s="1"/>
  <c r="J59" i="4"/>
  <c r="L59" i="4" s="1"/>
  <c r="M59" i="4" s="1"/>
  <c r="R58" i="4"/>
  <c r="J58" i="4"/>
  <c r="R57" i="4"/>
  <c r="J57" i="4"/>
  <c r="R56" i="4"/>
  <c r="P56" i="4"/>
  <c r="Q56" i="4" s="1"/>
  <c r="J56" i="4"/>
  <c r="R55" i="4"/>
  <c r="J55" i="4"/>
  <c r="R54" i="4"/>
  <c r="J54" i="4"/>
  <c r="R53" i="4"/>
  <c r="J53" i="4"/>
  <c r="R52" i="4"/>
  <c r="J52" i="4"/>
  <c r="R51" i="4"/>
  <c r="J51" i="4"/>
  <c r="R50" i="4"/>
  <c r="P50" i="4"/>
  <c r="Q50" i="4" s="1"/>
  <c r="J50" i="4"/>
  <c r="R49" i="4"/>
  <c r="J49" i="4"/>
  <c r="R48" i="4"/>
  <c r="J48" i="4"/>
  <c r="R47" i="4"/>
  <c r="J47" i="4"/>
  <c r="R46" i="4"/>
  <c r="J46" i="4"/>
  <c r="R45" i="4"/>
  <c r="T45" i="4" s="1"/>
  <c r="U45" i="4" s="1"/>
  <c r="J45" i="4"/>
  <c r="L45" i="4" s="1"/>
  <c r="M45" i="4" s="1"/>
  <c r="R44" i="4"/>
  <c r="J44" i="4"/>
  <c r="R43" i="4"/>
  <c r="J43" i="4"/>
  <c r="R42" i="4"/>
  <c r="J42" i="4"/>
  <c r="R41" i="4"/>
  <c r="J41" i="4"/>
  <c r="R40" i="4"/>
  <c r="J40" i="4"/>
  <c r="R39" i="4"/>
  <c r="T39" i="4" s="1"/>
  <c r="U39" i="4" s="1"/>
  <c r="J39" i="4"/>
  <c r="L39" i="4" s="1"/>
  <c r="M39" i="4" s="1"/>
  <c r="R38" i="4"/>
  <c r="J38" i="4"/>
  <c r="R37" i="4"/>
  <c r="J37" i="4"/>
  <c r="R36" i="4"/>
  <c r="J36" i="4"/>
  <c r="R35" i="4"/>
  <c r="J35" i="4"/>
  <c r="R34" i="4"/>
  <c r="J34" i="4"/>
  <c r="S33" i="4"/>
  <c r="R33" i="4"/>
  <c r="O33" i="4"/>
  <c r="K33" i="4"/>
  <c r="J33" i="4"/>
  <c r="R32" i="4"/>
  <c r="J32" i="4"/>
  <c r="R31" i="4"/>
  <c r="J31" i="4"/>
  <c r="R30" i="4"/>
  <c r="J30" i="4"/>
  <c r="R29" i="4"/>
  <c r="J29" i="4"/>
  <c r="R28" i="4"/>
  <c r="J28" i="4"/>
  <c r="R27" i="4"/>
  <c r="P27" i="4"/>
  <c r="Q27" i="4" s="1"/>
  <c r="J27" i="4"/>
  <c r="R26" i="4"/>
  <c r="J26" i="4"/>
  <c r="R25" i="4"/>
  <c r="J25" i="4"/>
  <c r="R24" i="4"/>
  <c r="J24" i="4"/>
  <c r="R23" i="4"/>
  <c r="J23" i="4"/>
  <c r="R22" i="4"/>
  <c r="J22" i="4"/>
  <c r="R21" i="4"/>
  <c r="P21" i="4"/>
  <c r="Q21" i="4" s="1"/>
  <c r="J21" i="4"/>
  <c r="R20" i="4"/>
  <c r="J20" i="4"/>
  <c r="R19" i="4"/>
  <c r="J19" i="4"/>
  <c r="R18" i="4"/>
  <c r="J18" i="4"/>
  <c r="R17" i="4"/>
  <c r="J17" i="4"/>
  <c r="R16" i="4"/>
  <c r="J16" i="4"/>
  <c r="R15" i="4"/>
  <c r="J15" i="4"/>
  <c r="R14" i="4"/>
  <c r="J14" i="4"/>
  <c r="R13" i="4"/>
  <c r="J13" i="4"/>
  <c r="R12" i="4"/>
  <c r="J12" i="4"/>
  <c r="R11" i="4"/>
  <c r="J11" i="4"/>
  <c r="R10" i="4"/>
  <c r="J10" i="4"/>
  <c r="R9" i="4"/>
  <c r="J9" i="4"/>
  <c r="R8" i="4"/>
  <c r="J8" i="4"/>
  <c r="R7" i="4"/>
  <c r="J7" i="4"/>
  <c r="R6" i="4"/>
  <c r="J6" i="4"/>
  <c r="R5" i="4"/>
  <c r="O4" i="4"/>
  <c r="J5" i="4"/>
  <c r="R4" i="4"/>
  <c r="T4" i="4" s="1"/>
  <c r="U4" i="4" s="1"/>
  <c r="J4" i="4"/>
  <c r="L4" i="4" l="1"/>
  <c r="M4" i="4" s="1"/>
  <c r="K27" i="4"/>
  <c r="P45" i="4"/>
  <c r="Q45" i="4" s="1"/>
  <c r="L50" i="4"/>
  <c r="M50" i="4" s="1"/>
  <c r="S75" i="4"/>
  <c r="P4" i="4"/>
  <c r="Q4" i="4" s="1"/>
  <c r="L21" i="4"/>
  <c r="M21" i="4" s="1"/>
  <c r="T21" i="4"/>
  <c r="U21" i="4" s="1"/>
  <c r="T50" i="4"/>
  <c r="U50" i="4" s="1"/>
  <c r="L56" i="4"/>
  <c r="M56" i="4" s="1"/>
  <c r="L27" i="4"/>
  <c r="M27" i="4" s="1"/>
  <c r="O27" i="4"/>
  <c r="L16" i="5"/>
  <c r="K4" i="4"/>
  <c r="S4" i="4"/>
  <c r="K21" i="4"/>
  <c r="O21" i="4"/>
  <c r="S21" i="4"/>
  <c r="T27" i="4"/>
  <c r="U27" i="4" s="1"/>
  <c r="L33" i="4"/>
  <c r="M33" i="4" s="1"/>
  <c r="P33" i="4"/>
  <c r="Q33" i="4" s="1"/>
  <c r="T33" i="4"/>
  <c r="U33" i="4" s="1"/>
  <c r="P39" i="4"/>
  <c r="Q39" i="4" s="1"/>
  <c r="K45" i="4"/>
  <c r="O45" i="4"/>
  <c r="S45" i="4"/>
  <c r="K50" i="4"/>
  <c r="S50" i="4"/>
  <c r="T56" i="4"/>
  <c r="U56" i="4" s="1"/>
  <c r="K65" i="4"/>
  <c r="S27" i="4"/>
  <c r="K39" i="4"/>
  <c r="S39" i="4"/>
  <c r="K56" i="4"/>
  <c r="S56" i="4"/>
  <c r="K59" i="4"/>
  <c r="S59" i="4"/>
  <c r="L65" i="4"/>
  <c r="M65" i="4" s="1"/>
  <c r="P65" i="4"/>
  <c r="Q65" i="4" s="1"/>
  <c r="K90" i="4"/>
  <c r="S90" i="4"/>
  <c r="H112" i="3" l="1"/>
  <c r="G112" i="3"/>
  <c r="P112" i="3" s="1"/>
  <c r="H111" i="3"/>
  <c r="G111" i="3"/>
  <c r="P111" i="3" s="1"/>
  <c r="H110" i="3"/>
  <c r="G110" i="3"/>
  <c r="P110" i="3" s="1"/>
  <c r="H109" i="3"/>
  <c r="G109" i="3"/>
  <c r="P109" i="3" s="1"/>
  <c r="H108" i="3"/>
  <c r="G108" i="3"/>
  <c r="P108" i="3" s="1"/>
  <c r="H107" i="3"/>
  <c r="G107" i="3"/>
  <c r="P107" i="3" s="1"/>
  <c r="H106" i="3"/>
  <c r="G106" i="3"/>
  <c r="P106" i="3" s="1"/>
  <c r="L105" i="3"/>
  <c r="K105" i="3"/>
  <c r="J105" i="3"/>
  <c r="I105" i="3"/>
  <c r="H105" i="3"/>
  <c r="G105" i="3"/>
  <c r="P105" i="3" s="1"/>
  <c r="H104" i="3"/>
  <c r="G104" i="3"/>
  <c r="P104" i="3" s="1"/>
  <c r="H103" i="3"/>
  <c r="G103" i="3"/>
  <c r="P103" i="3" s="1"/>
  <c r="H102" i="3"/>
  <c r="G102" i="3"/>
  <c r="P102" i="3" s="1"/>
  <c r="H101" i="3"/>
  <c r="G101" i="3"/>
  <c r="P101" i="3" s="1"/>
  <c r="H100" i="3"/>
  <c r="G100" i="3"/>
  <c r="P100" i="3" s="1"/>
  <c r="H99" i="3"/>
  <c r="G99" i="3"/>
  <c r="P99" i="3" s="1"/>
  <c r="H98" i="3"/>
  <c r="G98" i="3"/>
  <c r="P98" i="3" s="1"/>
  <c r="H97" i="3"/>
  <c r="G97" i="3"/>
  <c r="P97" i="3" s="1"/>
  <c r="H96" i="3"/>
  <c r="G96" i="3"/>
  <c r="P96" i="3" s="1"/>
  <c r="H95" i="3"/>
  <c r="G95" i="3"/>
  <c r="P95" i="3" s="1"/>
  <c r="H94" i="3"/>
  <c r="G94" i="3"/>
  <c r="P94" i="3" s="1"/>
  <c r="H93" i="3"/>
  <c r="G93" i="3"/>
  <c r="P93" i="3" s="1"/>
  <c r="H92" i="3"/>
  <c r="G92" i="3"/>
  <c r="P92" i="3" s="1"/>
  <c r="H91" i="3"/>
  <c r="G91" i="3"/>
  <c r="P91" i="3" s="1"/>
  <c r="L90" i="3"/>
  <c r="K90" i="3"/>
  <c r="J90" i="3"/>
  <c r="I90" i="3"/>
  <c r="H90" i="3"/>
  <c r="G90" i="3"/>
  <c r="P90" i="3" s="1"/>
  <c r="H89" i="3"/>
  <c r="G89" i="3"/>
  <c r="P89" i="3" s="1"/>
  <c r="H88" i="3"/>
  <c r="G88" i="3"/>
  <c r="P88" i="3" s="1"/>
  <c r="H87" i="3"/>
  <c r="G87" i="3"/>
  <c r="P87" i="3" s="1"/>
  <c r="H86" i="3"/>
  <c r="G86" i="3"/>
  <c r="P86" i="3" s="1"/>
  <c r="H85" i="3"/>
  <c r="G85" i="3"/>
  <c r="P85" i="3" s="1"/>
  <c r="H84" i="3"/>
  <c r="G84" i="3"/>
  <c r="P84" i="3" s="1"/>
  <c r="L83" i="3"/>
  <c r="K83" i="3"/>
  <c r="J83" i="3"/>
  <c r="I83" i="3"/>
  <c r="H83" i="3"/>
  <c r="G83" i="3"/>
  <c r="P83" i="3" s="1"/>
  <c r="H82" i="3"/>
  <c r="G82" i="3"/>
  <c r="P82" i="3" s="1"/>
  <c r="H81" i="3"/>
  <c r="G81" i="3"/>
  <c r="P81" i="3" s="1"/>
  <c r="H80" i="3"/>
  <c r="G80" i="3"/>
  <c r="P80" i="3" s="1"/>
  <c r="H79" i="3"/>
  <c r="G79" i="3"/>
  <c r="P79" i="3" s="1"/>
  <c r="H78" i="3"/>
  <c r="G78" i="3"/>
  <c r="P78" i="3" s="1"/>
  <c r="H77" i="3"/>
  <c r="G77" i="3"/>
  <c r="P77" i="3" s="1"/>
  <c r="H76" i="3"/>
  <c r="G76" i="3"/>
  <c r="P76" i="3" s="1"/>
  <c r="H75" i="3"/>
  <c r="G75" i="3"/>
  <c r="P75" i="3" s="1"/>
  <c r="H74" i="3"/>
  <c r="G74" i="3"/>
  <c r="P74" i="3" s="1"/>
  <c r="H73" i="3"/>
  <c r="G73" i="3"/>
  <c r="P73" i="3" s="1"/>
  <c r="L72" i="3"/>
  <c r="K72" i="3"/>
  <c r="J72" i="3"/>
  <c r="I72" i="3"/>
  <c r="H72" i="3"/>
  <c r="G72" i="3"/>
  <c r="P72" i="3" s="1"/>
  <c r="H71" i="3"/>
  <c r="G71" i="3"/>
  <c r="P71" i="3" s="1"/>
  <c r="H70" i="3"/>
  <c r="G70" i="3"/>
  <c r="P70" i="3" s="1"/>
  <c r="H69" i="3"/>
  <c r="G69" i="3"/>
  <c r="P69" i="3" s="1"/>
  <c r="H68" i="3"/>
  <c r="G68" i="3"/>
  <c r="P68" i="3" s="1"/>
  <c r="H67" i="3"/>
  <c r="G67" i="3"/>
  <c r="P67" i="3" s="1"/>
  <c r="H66" i="3"/>
  <c r="G66" i="3"/>
  <c r="P66" i="3" s="1"/>
  <c r="H65" i="3"/>
  <c r="G65" i="3"/>
  <c r="P65" i="3" s="1"/>
  <c r="H64" i="3"/>
  <c r="G64" i="3"/>
  <c r="P64" i="3" s="1"/>
  <c r="H63" i="3"/>
  <c r="G63" i="3"/>
  <c r="P63" i="3" s="1"/>
  <c r="H62" i="3"/>
  <c r="G62" i="3"/>
  <c r="P62" i="3" s="1"/>
  <c r="H61" i="3"/>
  <c r="G61" i="3"/>
  <c r="P61" i="3" s="1"/>
  <c r="H60" i="3"/>
  <c r="G60" i="3"/>
  <c r="P60" i="3" s="1"/>
  <c r="H59" i="3"/>
  <c r="G59" i="3"/>
  <c r="P59" i="3" s="1"/>
  <c r="H58" i="3"/>
  <c r="G58" i="3"/>
  <c r="P58" i="3" s="1"/>
  <c r="H57" i="3"/>
  <c r="G57" i="3"/>
  <c r="P57" i="3" s="1"/>
  <c r="H56" i="3"/>
  <c r="G56" i="3"/>
  <c r="P56" i="3" s="1"/>
  <c r="H55" i="3"/>
  <c r="G55" i="3"/>
  <c r="P55" i="3" s="1"/>
  <c r="H54" i="3"/>
  <c r="G54" i="3"/>
  <c r="P54" i="3" s="1"/>
  <c r="H53" i="3"/>
  <c r="G53" i="3"/>
  <c r="P53" i="3" s="1"/>
  <c r="H52" i="3"/>
  <c r="G52" i="3"/>
  <c r="P52" i="3" s="1"/>
  <c r="H51" i="3"/>
  <c r="G51" i="3"/>
  <c r="P51" i="3" s="1"/>
  <c r="H50" i="3"/>
  <c r="G50" i="3"/>
  <c r="P50" i="3" s="1"/>
  <c r="H49" i="3"/>
  <c r="G49" i="3"/>
  <c r="P49" i="3" s="1"/>
  <c r="H48" i="3"/>
  <c r="G48" i="3"/>
  <c r="P48" i="3" s="1"/>
  <c r="H47" i="3"/>
  <c r="G47" i="3"/>
  <c r="P47" i="3" s="1"/>
  <c r="H46" i="3"/>
  <c r="G46" i="3"/>
  <c r="P46" i="3" s="1"/>
  <c r="H45" i="3"/>
  <c r="G45" i="3"/>
  <c r="P45" i="3" s="1"/>
  <c r="H44" i="3"/>
  <c r="G44" i="3"/>
  <c r="P44" i="3" s="1"/>
  <c r="H43" i="3"/>
  <c r="G43" i="3"/>
  <c r="P43" i="3" s="1"/>
  <c r="H42" i="3"/>
  <c r="G42" i="3"/>
  <c r="P42" i="3" s="1"/>
  <c r="H41" i="3"/>
  <c r="G41" i="3"/>
  <c r="P41" i="3" s="1"/>
  <c r="H40" i="3"/>
  <c r="G40" i="3"/>
  <c r="P40" i="3" s="1"/>
  <c r="H39" i="3"/>
  <c r="G39" i="3"/>
  <c r="P39" i="3" s="1"/>
  <c r="H38" i="3"/>
  <c r="G38" i="3"/>
  <c r="P38" i="3" s="1"/>
  <c r="H37" i="3"/>
  <c r="G37" i="3"/>
  <c r="P37" i="3" s="1"/>
  <c r="H36" i="3"/>
  <c r="G36" i="3"/>
  <c r="P36" i="3" s="1"/>
  <c r="H35" i="3"/>
  <c r="G35" i="3"/>
  <c r="P35" i="3" s="1"/>
  <c r="H34" i="3"/>
  <c r="G34" i="3"/>
  <c r="P34" i="3" s="1"/>
  <c r="L33" i="3"/>
  <c r="K33" i="3"/>
  <c r="J33" i="3"/>
  <c r="I33" i="3"/>
  <c r="H33" i="3"/>
  <c r="G33" i="3"/>
  <c r="P33" i="3" s="1"/>
  <c r="H32" i="3"/>
  <c r="G32" i="3"/>
  <c r="P32" i="3" s="1"/>
  <c r="H31" i="3"/>
  <c r="G31" i="3"/>
  <c r="P31" i="3" s="1"/>
  <c r="H30" i="3"/>
  <c r="G30" i="3"/>
  <c r="P30" i="3" s="1"/>
  <c r="H29" i="3"/>
  <c r="G29" i="3"/>
  <c r="P29" i="3" s="1"/>
  <c r="H28" i="3"/>
  <c r="G28" i="3"/>
  <c r="P28" i="3" s="1"/>
  <c r="H27" i="3"/>
  <c r="G27" i="3"/>
  <c r="P27" i="3" s="1"/>
  <c r="H26" i="3"/>
  <c r="G26" i="3"/>
  <c r="P26" i="3" s="1"/>
  <c r="H25" i="3"/>
  <c r="G25" i="3"/>
  <c r="P25" i="3" s="1"/>
  <c r="H24" i="3"/>
  <c r="G24" i="3"/>
  <c r="P24" i="3" s="1"/>
  <c r="H23" i="3"/>
  <c r="G23" i="3"/>
  <c r="P23" i="3" s="1"/>
  <c r="H22" i="3"/>
  <c r="G22" i="3"/>
  <c r="P22" i="3" s="1"/>
  <c r="H21" i="3"/>
  <c r="G21" i="3"/>
  <c r="P21" i="3" s="1"/>
  <c r="H20" i="3"/>
  <c r="G20" i="3"/>
  <c r="P20" i="3" s="1"/>
  <c r="H19" i="3"/>
  <c r="G19" i="3"/>
  <c r="P19" i="3" s="1"/>
  <c r="H18" i="3"/>
  <c r="G18" i="3"/>
  <c r="P18" i="3" s="1"/>
  <c r="H17" i="3"/>
  <c r="G17" i="3"/>
  <c r="P17" i="3" s="1"/>
  <c r="H16" i="3"/>
  <c r="G16" i="3"/>
  <c r="P16" i="3" s="1"/>
  <c r="H15" i="3"/>
  <c r="G15" i="3"/>
  <c r="P15" i="3" s="1"/>
  <c r="H14" i="3"/>
  <c r="G14" i="3"/>
  <c r="P14" i="3" s="1"/>
  <c r="H13" i="3"/>
  <c r="G13" i="3"/>
  <c r="P13" i="3" s="1"/>
  <c r="H12" i="3"/>
  <c r="G12" i="3"/>
  <c r="P12" i="3" s="1"/>
  <c r="H11" i="3"/>
  <c r="G11" i="3"/>
  <c r="P11" i="3" s="1"/>
  <c r="H10" i="3"/>
  <c r="G10" i="3"/>
  <c r="P10" i="3" s="1"/>
  <c r="H9" i="3"/>
  <c r="G9" i="3"/>
  <c r="P9" i="3" s="1"/>
  <c r="H8" i="3"/>
  <c r="G8" i="3"/>
  <c r="P8" i="3" s="1"/>
  <c r="H7" i="3"/>
  <c r="G7" i="3"/>
  <c r="P7" i="3" s="1"/>
  <c r="H6" i="3"/>
  <c r="G6" i="3"/>
  <c r="P6" i="3" s="1"/>
  <c r="H5" i="3"/>
  <c r="G5" i="3"/>
  <c r="P5" i="3" s="1"/>
  <c r="H4" i="3"/>
  <c r="G4" i="3"/>
  <c r="P4" i="3" s="1"/>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60" i="1"/>
  <c r="H61" i="1"/>
  <c r="H62" i="1"/>
  <c r="H63" i="1"/>
  <c r="H64" i="1"/>
  <c r="H65" i="1"/>
  <c r="H66" i="1"/>
  <c r="H67" i="1"/>
  <c r="H68" i="1"/>
  <c r="H69" i="1"/>
  <c r="H70" i="1"/>
  <c r="H71" i="1"/>
  <c r="H72" i="1"/>
  <c r="H73" i="1"/>
  <c r="H74" i="1"/>
  <c r="H76" i="1"/>
  <c r="H77" i="1"/>
  <c r="H78" i="1"/>
  <c r="H79" i="1"/>
  <c r="H80" i="1"/>
  <c r="F12" i="1"/>
  <c r="F33" i="1"/>
  <c r="I62" i="1"/>
  <c r="I63" i="1"/>
  <c r="I64" i="1"/>
  <c r="I65" i="1"/>
  <c r="I66" i="1"/>
  <c r="I67" i="1"/>
  <c r="I68" i="1"/>
  <c r="I69" i="1"/>
  <c r="I70" i="1"/>
  <c r="I71" i="1"/>
  <c r="I72" i="1"/>
  <c r="I73" i="1"/>
  <c r="I74" i="1"/>
  <c r="I76" i="1"/>
  <c r="I77" i="1"/>
  <c r="I78" i="1"/>
  <c r="I79" i="1"/>
  <c r="I80" i="1"/>
  <c r="I61"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3" i="1"/>
  <c r="I60" i="1"/>
  <c r="I58" i="1"/>
  <c r="I57" i="1"/>
  <c r="I56" i="1"/>
  <c r="I55" i="1"/>
  <c r="I54" i="1"/>
  <c r="I53" i="1"/>
  <c r="I52" i="1"/>
  <c r="I51" i="1"/>
  <c r="I50" i="1"/>
  <c r="I49" i="1"/>
  <c r="I48" i="1"/>
  <c r="I47" i="1"/>
  <c r="I46" i="1"/>
  <c r="I45" i="1"/>
  <c r="I44" i="1"/>
  <c r="I43" i="1"/>
  <c r="I42" i="1"/>
  <c r="I41" i="1"/>
  <c r="U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Katharine Fremlin</author>
  </authors>
  <commentList>
    <comment ref="E2" authorId="0" shapeId="0" xr:uid="{8B8D11CB-AB05-DE45-96E3-99941C19DF1D}">
      <text>
        <r>
          <rPr>
            <b/>
            <sz val="10"/>
            <color rgb="FF000000"/>
            <rFont val="Tahoma"/>
            <family val="2"/>
          </rPr>
          <t>Katharine Fremlin:</t>
        </r>
        <r>
          <rPr>
            <sz val="10"/>
            <color rgb="FF000000"/>
            <rFont val="Tahoma"/>
            <family val="2"/>
          </rPr>
          <t xml:space="preserve">
</t>
        </r>
        <r>
          <rPr>
            <sz val="10"/>
            <color rgb="FF000000"/>
            <rFont val="Tahoma"/>
            <family val="2"/>
          </rPr>
          <t xml:space="preserve">Only average Cooper's hawk lipid equivalent value used for NWRC MDLs
</t>
        </r>
      </text>
    </comment>
    <comment ref="H2" authorId="0" shapeId="0" xr:uid="{019D1643-B7C7-2844-A7AA-B84FEDB2881C}">
      <text>
        <r>
          <rPr>
            <b/>
            <sz val="10"/>
            <color rgb="FF000000"/>
            <rFont val="Tahoma"/>
            <family val="2"/>
          </rPr>
          <t>Katharine Fremlin:</t>
        </r>
        <r>
          <rPr>
            <sz val="10"/>
            <color rgb="FF000000"/>
            <rFont val="Tahoma"/>
            <family val="2"/>
          </rPr>
          <t xml:space="preserve">
</t>
        </r>
        <r>
          <rPr>
            <sz val="10"/>
            <color rgb="FF000000"/>
            <rFont val="Tahoma"/>
            <family val="2"/>
          </rPr>
          <t>Average lipid equivalent value determined from averages in each trophic level except for Cooper's hawk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Katharine Fremlin</author>
    <author>Kate Fremlin</author>
  </authors>
  <commentList>
    <comment ref="M3" authorId="0" shapeId="0" xr:uid="{575E0A21-7BFC-C44C-BEA8-96860AD9B9A4}">
      <text>
        <r>
          <rPr>
            <b/>
            <sz val="10"/>
            <color rgb="FF000000"/>
            <rFont val="Tahoma"/>
            <family val="2"/>
          </rPr>
          <t>Katharine Fremlin:</t>
        </r>
        <r>
          <rPr>
            <sz val="10"/>
            <color rgb="FF000000"/>
            <rFont val="Tahoma"/>
            <family val="2"/>
          </rPr>
          <t xml:space="preserve">
</t>
        </r>
        <r>
          <rPr>
            <sz val="10"/>
            <color rgb="FF000000"/>
            <rFont val="Helvetica"/>
            <family val="2"/>
          </rPr>
          <t xml:space="preserve">Janssen, R. H., Vincken, J.-P., van den Broek, L. A. M., Fogliano, V., &amp; Lakemond, C. M. M. (2017). Nitrogen-to-Protein Conversion Factors for Three Edible Insects: Tenebrio molitor, Alphitobius diaperinus, and Hermetia illucens. </t>
        </r>
        <r>
          <rPr>
            <i/>
            <sz val="10"/>
            <color rgb="FF000000"/>
            <rFont val="Helvetica"/>
            <family val="2"/>
          </rPr>
          <t>Journal of Agricultural and Food Chemistry, 65</t>
        </r>
        <r>
          <rPr>
            <sz val="10"/>
            <color rgb="FF000000"/>
            <rFont val="Helvetica"/>
            <family val="2"/>
          </rPr>
          <t xml:space="preserve">(11), 2275-2278. doi:10.1021/acs.jafc.7b00471
</t>
        </r>
        <r>
          <rPr>
            <sz val="10"/>
            <color rgb="FF000000"/>
            <rFont val="Helvetica"/>
            <family val="2"/>
          </rPr>
          <t xml:space="preserve">
</t>
        </r>
        <r>
          <rPr>
            <sz val="10"/>
            <color rgb="FF000000"/>
            <rFont val="Helvetica"/>
            <family val="2"/>
          </rPr>
          <t xml:space="preserve">Levey, D. J., Bissell, H. A., &amp; O'Keefe, S. F. (2000). Conversion of Nitrogen to Protein and Amino Acids in Wild Fruits. </t>
        </r>
        <r>
          <rPr>
            <i/>
            <sz val="10"/>
            <color rgb="FF000000"/>
            <rFont val="Helvetica"/>
            <family val="2"/>
          </rPr>
          <t>Journal of Chemical Ecology, 26</t>
        </r>
        <r>
          <rPr>
            <sz val="10"/>
            <color rgb="FF000000"/>
            <rFont val="Helvetica"/>
            <family val="2"/>
          </rPr>
          <t xml:space="preserve">(7), 1749-1763. doi:10.1023/a:1005503316406
</t>
        </r>
        <r>
          <rPr>
            <sz val="10"/>
            <color rgb="FF000000"/>
            <rFont val="Helvetica"/>
            <family val="2"/>
          </rPr>
          <t xml:space="preserve">
</t>
        </r>
        <r>
          <rPr>
            <sz val="10"/>
            <color rgb="FF000000"/>
            <rFont val="Helvetica"/>
            <family val="2"/>
          </rPr>
          <t xml:space="preserve">Mariotti, F., Tomé, D., &amp; Mirand, P. P. (2008). Converting Nitrogen into Protein—Beyond 6.25 and Jones' Factors. </t>
        </r>
        <r>
          <rPr>
            <i/>
            <sz val="10"/>
            <color rgb="FF000000"/>
            <rFont val="Helvetica"/>
            <family val="2"/>
          </rPr>
          <t>Critical Reviews in Food Science and Nutrition, 48</t>
        </r>
        <r>
          <rPr>
            <sz val="10"/>
            <color rgb="FF000000"/>
            <rFont val="Helvetica"/>
            <family val="2"/>
          </rPr>
          <t xml:space="preserve">(2), 177-184. doi:10.1080/10408390701279749
</t>
        </r>
      </text>
    </comment>
    <comment ref="J59" authorId="1" shapeId="0" xr:uid="{49AB4CDF-774A-0B44-B9EB-AD007A11E4F9}">
      <text>
        <r>
          <rPr>
            <b/>
            <sz val="9"/>
            <color rgb="FF000000"/>
            <rFont val="Helvetica"/>
            <family val="2"/>
          </rPr>
          <t>Kate Fremlin:</t>
        </r>
        <r>
          <rPr>
            <sz val="9"/>
            <color rgb="FF000000"/>
            <rFont val="Helvetica"/>
            <family val="2"/>
          </rPr>
          <t xml:space="preserve">
</t>
        </r>
        <r>
          <rPr>
            <sz val="9"/>
            <color rgb="FF000000"/>
            <rFont val="Helvetica"/>
            <family val="2"/>
          </rPr>
          <t xml:space="preserve">Baumeister, N. C. (2002). </t>
        </r>
        <r>
          <rPr>
            <i/>
            <sz val="9"/>
            <color rgb="FF000000"/>
            <rFont val="Helvetica"/>
            <family val="2"/>
          </rPr>
          <t>Nutritional ecology of millipedes in Pacfic Northwest conifer forests.</t>
        </r>
        <r>
          <rPr>
            <sz val="9"/>
            <color rgb="FF000000"/>
            <rFont val="Helvetica"/>
            <family val="2"/>
          </rPr>
          <t xml:space="preserve"> (Doctor of Philosophy), Oregon State University, Corvalis, Oregon.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Katharine Fremlin</author>
  </authors>
  <commentList>
    <comment ref="J3" authorId="0" shapeId="0" xr:uid="{C070AD7D-49FD-644E-B7BB-1EA542059F4B}">
      <text>
        <r>
          <rPr>
            <b/>
            <sz val="10"/>
            <color rgb="FF000000"/>
            <rFont val="Tahoma"/>
            <family val="2"/>
          </rPr>
          <t>Katharine Fremlin:</t>
        </r>
        <r>
          <rPr>
            <sz val="10"/>
            <color rgb="FF000000"/>
            <rFont val="Tahoma"/>
            <family val="2"/>
          </rPr>
          <t xml:space="preserve">
</t>
        </r>
        <r>
          <rPr>
            <sz val="10"/>
            <color rgb="FF000000"/>
            <rFont val="Calibri"/>
            <family val="2"/>
          </rPr>
          <t xml:space="preserve">Mizutani, H., Kabaya, Y., &amp; Wada, E. (1991). Nitrogen and Carbon Isotope Compositions relate linearly in Cormorant Tissues and its Diet. </t>
        </r>
        <r>
          <rPr>
            <i/>
            <sz val="10"/>
            <color rgb="FF000000"/>
            <rFont val="Calibri"/>
            <family val="2"/>
          </rPr>
          <t>Isotopenpraxis Isotopes in Environmental and Health Studies, 27</t>
        </r>
        <r>
          <rPr>
            <sz val="10"/>
            <color rgb="FF000000"/>
            <rFont val="Calibri"/>
            <family val="2"/>
          </rPr>
          <t xml:space="preserve">(4), 166-168. doi:10.1080/10256019108622500
</t>
        </r>
        <r>
          <rPr>
            <sz val="10"/>
            <color rgb="FF000000"/>
            <rFont val="Tahoma"/>
            <family val="2"/>
          </rPr>
          <t xml:space="preserve">
</t>
        </r>
      </text>
    </comment>
    <comment ref="N3" authorId="0" shapeId="0" xr:uid="{9657EEAD-5C1A-4B46-986C-E14A09FBEB83}">
      <text>
        <r>
          <rPr>
            <b/>
            <sz val="10"/>
            <color rgb="FF000000"/>
            <rFont val="Tahoma"/>
            <family val="2"/>
          </rPr>
          <t xml:space="preserve">Katharine Fremlin: 
</t>
        </r>
        <r>
          <rPr>
            <sz val="10"/>
            <color rgb="FF000000"/>
            <rFont val="Tahoma"/>
            <family val="2"/>
          </rPr>
          <t>L</t>
        </r>
        <r>
          <rPr>
            <sz val="10"/>
            <color rgb="FF000000"/>
            <rFont val="Calibri"/>
            <family val="2"/>
          </rPr>
          <t xml:space="preserve">inear mixed effects model in which </t>
        </r>
        <r>
          <rPr>
            <sz val="10"/>
            <color rgb="FF000000"/>
            <rFont val="Tahoma"/>
            <family val="2"/>
          </rPr>
          <t>prey is averaged for each predator</t>
        </r>
      </text>
    </comment>
    <comment ref="R3" authorId="0" shapeId="0" xr:uid="{C15986C4-22AD-1143-835A-E0D30C34F177}">
      <text>
        <r>
          <rPr>
            <b/>
            <sz val="10"/>
            <color rgb="FF000000"/>
            <rFont val="Tahoma"/>
            <family val="2"/>
          </rPr>
          <t>Katharine Fremlin:</t>
        </r>
        <r>
          <rPr>
            <sz val="10"/>
            <color rgb="FF000000"/>
            <rFont val="Tahoma"/>
            <family val="2"/>
          </rPr>
          <t xml:space="preserve">
</t>
        </r>
        <r>
          <rPr>
            <sz val="10"/>
            <color rgb="FF000000"/>
            <rFont val="Tahoma"/>
            <family val="2"/>
          </rPr>
          <t>Linear mixed effects model in which prey is proportioned for each predator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Katharine Fremlin</author>
  </authors>
  <commentList>
    <comment ref="M3" authorId="0" shapeId="0" xr:uid="{D030691B-1EB7-7F48-9C47-E935ACDA2C2C}">
      <text>
        <r>
          <rPr>
            <b/>
            <sz val="10"/>
            <color rgb="FF000000"/>
            <rFont val="Tahoma"/>
            <family val="2"/>
          </rPr>
          <t>Katharine Fremlin:</t>
        </r>
        <r>
          <rPr>
            <sz val="10"/>
            <color rgb="FF000000"/>
            <rFont val="Tahoma"/>
            <family val="2"/>
          </rPr>
          <t xml:space="preserve">
</t>
        </r>
        <r>
          <rPr>
            <sz val="10"/>
            <color rgb="FF000000"/>
            <rFont val="Tahoma"/>
            <family val="2"/>
          </rPr>
          <t xml:space="preserve">Values obtained from literature USDA nutritional source  - </t>
        </r>
        <r>
          <rPr>
            <sz val="10"/>
            <color rgb="FF000000"/>
            <rFont val="Calibri"/>
            <family val="2"/>
            <scheme val="minor"/>
          </rPr>
          <t>https://www.nal.usda.gov/fnic/usda-nutrient-data-laboratory</t>
        </r>
        <r>
          <rPr>
            <sz val="10"/>
            <color rgb="FF000000"/>
            <rFont val="Tahoma"/>
            <family val="2"/>
          </rPr>
          <t xml:space="preserve">
</t>
        </r>
        <r>
          <rPr>
            <sz val="10"/>
            <color rgb="FF000000"/>
            <rFont val="Tahoma"/>
            <family val="2"/>
          </rPr>
          <t xml:space="preserve">Chicken egg = hawk egg
</t>
        </r>
        <r>
          <rPr>
            <sz val="10"/>
            <color rgb="FF000000"/>
            <rFont val="Tahoma"/>
            <family val="2"/>
          </rPr>
          <t xml:space="preserve">Quail = Songbirds
</t>
        </r>
        <r>
          <rPr>
            <sz val="10"/>
            <color rgb="FF000000"/>
            <rFont val="Tahoma"/>
            <family val="2"/>
          </rPr>
          <t xml:space="preserve">Blackberries = Himalayan Blackberry
</t>
        </r>
        <r>
          <rPr>
            <sz val="10"/>
            <color rgb="FF000000"/>
            <rFont val="Tahoma"/>
            <family val="2"/>
          </rPr>
          <t xml:space="preserve">
</t>
        </r>
        <r>
          <rPr>
            <sz val="10"/>
            <color rgb="FF000000"/>
            <rFont val="Tahoma"/>
            <family val="2"/>
          </rPr>
          <t xml:space="preserve">Earthworm estimates:
</t>
        </r>
        <r>
          <rPr>
            <sz val="10"/>
            <color rgb="FF000000"/>
            <rFont val="Calibri"/>
            <family val="2"/>
            <scheme val="minor"/>
          </rPr>
          <t>Zhenjun, S., L. Xianchun, S. Lihui, and S. Chunyang. 1997. Earthworm as a potential protein resource. Ecology of Food and Nutrition 36:221-236.</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Beetle estimates:
</t>
        </r>
        <r>
          <rPr>
            <sz val="10"/>
            <color rgb="FF000000"/>
            <rFont val="Tahoma"/>
            <family val="2"/>
          </rPr>
          <t xml:space="preserve">Yang et al 2014 - beetle crude protein - chitin =
</t>
        </r>
        <r>
          <rPr>
            <sz val="10"/>
            <color rgb="FF000000"/>
            <rFont val="Tahoma"/>
            <family val="2"/>
          </rPr>
          <t xml:space="preserve">60.10
</t>
        </r>
        <r>
          <rPr>
            <sz val="10"/>
            <color rgb="FF000000"/>
            <rFont val="Tahoma"/>
            <family val="2"/>
          </rPr>
          <t xml:space="preserve">
</t>
        </r>
      </text>
    </comment>
    <comment ref="O3" authorId="0" shapeId="0" xr:uid="{1F458968-FBE2-554B-8774-E209B4EEB393}">
      <text>
        <r>
          <rPr>
            <b/>
            <sz val="10"/>
            <color rgb="FF000000"/>
            <rFont val="Tahoma"/>
            <family val="2"/>
          </rPr>
          <t>Katharine Fremlin:</t>
        </r>
        <r>
          <rPr>
            <sz val="10"/>
            <color rgb="FF000000"/>
            <rFont val="Tahoma"/>
            <family val="2"/>
          </rPr>
          <t xml:space="preserve">
</t>
        </r>
        <r>
          <rPr>
            <sz val="10"/>
            <color rgb="FF000000"/>
            <rFont val="Helvetica"/>
            <family val="2"/>
          </rPr>
          <t xml:space="preserve">Janssen, R. H., Vincken, J.-P., van den Broek, L. A. M., Fogliano, V., &amp; Lakemond, C. M. M. (2017). Nitrogen-to-Protein Conversion Factors for Three Edible Insects: Tenebrio molitor, Alphitobius diaperinus, and Hermetia illucens. </t>
        </r>
        <r>
          <rPr>
            <i/>
            <sz val="10"/>
            <color rgb="FF000000"/>
            <rFont val="Helvetica"/>
            <family val="2"/>
          </rPr>
          <t>Journal of Agricultural and Food Chemistry, 65</t>
        </r>
        <r>
          <rPr>
            <sz val="10"/>
            <color rgb="FF000000"/>
            <rFont val="Helvetica"/>
            <family val="2"/>
          </rPr>
          <t xml:space="preserve">(11), 2275-2278. doi:10.1021/acs.jafc.7b00471
</t>
        </r>
        <r>
          <rPr>
            <sz val="10"/>
            <color rgb="FF000000"/>
            <rFont val="Helvetica"/>
            <family val="2"/>
          </rPr>
          <t xml:space="preserve">
</t>
        </r>
        <r>
          <rPr>
            <sz val="10"/>
            <color rgb="FF000000"/>
            <rFont val="Helvetica"/>
            <family val="2"/>
          </rPr>
          <t xml:space="preserve">Levey, D. J., Bissell, H. A., &amp; O'Keefe, S. F. (2000). Conversion of Nitrogen to Protein and Amino Acids in Wild Fruits. </t>
        </r>
        <r>
          <rPr>
            <i/>
            <sz val="10"/>
            <color rgb="FF000000"/>
            <rFont val="Helvetica"/>
            <family val="2"/>
          </rPr>
          <t>Journal of Chemical Ecology, 26</t>
        </r>
        <r>
          <rPr>
            <sz val="10"/>
            <color rgb="FF000000"/>
            <rFont val="Helvetica"/>
            <family val="2"/>
          </rPr>
          <t xml:space="preserve">(7), 1749-1763. doi:10.1023/a:1005503316406
</t>
        </r>
        <r>
          <rPr>
            <sz val="10"/>
            <color rgb="FF000000"/>
            <rFont val="Helvetica"/>
            <family val="2"/>
          </rPr>
          <t xml:space="preserve">
</t>
        </r>
        <r>
          <rPr>
            <sz val="10"/>
            <color rgb="FF000000"/>
            <rFont val="Helvetica"/>
            <family val="2"/>
          </rPr>
          <t xml:space="preserve">Mariotti, F., Tomé, D., &amp; Mirand, P. P. (2008). Converting Nitrogen into Protein—Beyond 6.25 and Jones' Factors. </t>
        </r>
        <r>
          <rPr>
            <i/>
            <sz val="10"/>
            <color rgb="FF000000"/>
            <rFont val="Helvetica"/>
            <family val="2"/>
          </rPr>
          <t>Critical Reviews in Food Science and Nutrition, 48</t>
        </r>
        <r>
          <rPr>
            <sz val="10"/>
            <color rgb="FF000000"/>
            <rFont val="Helvetica"/>
            <family val="2"/>
          </rPr>
          <t xml:space="preserve">(2), 177-184. doi:10.1080/10408390701279749
</t>
        </r>
      </text>
    </comment>
  </commentList>
</comments>
</file>

<file path=xl/sharedStrings.xml><?xml version="1.0" encoding="utf-8"?>
<sst xmlns="http://schemas.openxmlformats.org/spreadsheetml/2006/main" count="6721" uniqueCount="1475">
  <si>
    <t>Type of POP</t>
  </si>
  <si>
    <t>Analyte Name</t>
  </si>
  <si>
    <t>NWRC MDL (ng/g wet)</t>
  </si>
  <si>
    <t>GLIER MDL (ng/g wet)</t>
  </si>
  <si>
    <t>Polychlorinated Biphenyls (PCBs)</t>
  </si>
  <si>
    <t>2,2',4-Trichlorobiphenyl</t>
  </si>
  <si>
    <t>PCB-17</t>
  </si>
  <si>
    <t>2,2',5-Trichlorobiphenyl</t>
  </si>
  <si>
    <t>PCB-18</t>
  </si>
  <si>
    <t xml:space="preserve">2,4',5-Trichlorobiphenyl </t>
  </si>
  <si>
    <t>PCB-31/28</t>
  </si>
  <si>
    <t>2,3',4'-Trichlorobiphenyl</t>
  </si>
  <si>
    <t>PCB-33</t>
  </si>
  <si>
    <t>2,2',3,5'-Tetrachlorobiphenyl</t>
  </si>
  <si>
    <t>PCB-44</t>
  </si>
  <si>
    <t>2,2',4,5'-Tetrachlorobiphenyl</t>
  </si>
  <si>
    <t>PCB-49</t>
  </si>
  <si>
    <t>2,2',5,5'-Tetrachlorobiphenyl</t>
  </si>
  <si>
    <t>PCB-52</t>
  </si>
  <si>
    <t>2,3',4',5-Tetrachlorobiphenyl</t>
  </si>
  <si>
    <t>PCB-70</t>
  </si>
  <si>
    <t>2,4,4',5-Tetrachlorobiphenyl</t>
  </si>
  <si>
    <t>PCB-74</t>
  </si>
  <si>
    <t>2,2',3,3',4-Pentachlorobiphenyl</t>
  </si>
  <si>
    <t>PCB-82</t>
  </si>
  <si>
    <t>-</t>
  </si>
  <si>
    <t>Not in COHA</t>
  </si>
  <si>
    <t>2,2',3,4,5'-Pentachlorobiphenyl</t>
  </si>
  <si>
    <t>PCB-87</t>
  </si>
  <si>
    <t>2,2',3,5',6-Pentachlorobiphenyl</t>
  </si>
  <si>
    <t>PCB-95</t>
  </si>
  <si>
    <t>2,2',4,4',5-Pentachlorobiphenyl</t>
  </si>
  <si>
    <t>PCB-99</t>
  </si>
  <si>
    <t>2,2',4,5,5'-Pentachlorobiphenyl</t>
  </si>
  <si>
    <t>PCB-101</t>
  </si>
  <si>
    <t>2,3,3',4,4'-Pentachlorobiphenyl</t>
  </si>
  <si>
    <t>PCB-105</t>
  </si>
  <si>
    <t>2,3,3',4',6-Pentachlorobiphenyl</t>
  </si>
  <si>
    <t>PCB-110</t>
  </si>
  <si>
    <t>2,3',4,4',5-Pentachlorobiphenyl</t>
  </si>
  <si>
    <t>PCB-118</t>
  </si>
  <si>
    <t>2,2',3,3',4,4'-Hexachlorobiphenyl</t>
  </si>
  <si>
    <t>PCB-128</t>
  </si>
  <si>
    <t>2,2',3,4,4',5'-Hexachlorobiphenyl</t>
  </si>
  <si>
    <t>PCB-138</t>
  </si>
  <si>
    <t>2,2',3,4',5',6-Hexachlorobiphenyl</t>
  </si>
  <si>
    <t>PCB-149</t>
  </si>
  <si>
    <t>2,2',3,5,5',6-Hexachlorobiphenyl</t>
  </si>
  <si>
    <t>PCB-151</t>
  </si>
  <si>
    <t>2,2',4,4',5,5'-Hexachlorobiphenyl</t>
  </si>
  <si>
    <t>PCB-153/132</t>
  </si>
  <si>
    <t>2,3,3',4,4',5-Hexachlorobiphenyl</t>
  </si>
  <si>
    <t>PCB-156</t>
  </si>
  <si>
    <t>2,3,3',4,4',6-Hexachlorobiphenyl</t>
  </si>
  <si>
    <t>PCB-158</t>
  </si>
  <si>
    <t>2,2',3,3',4,4',5-Heptachlorobiphenyl</t>
  </si>
  <si>
    <t>PCB-170</t>
  </si>
  <si>
    <t>2,2',3,3',4,4',6-Heptachlorobiphenyl</t>
  </si>
  <si>
    <t>PCB-171</t>
  </si>
  <si>
    <t>2,2',3,3',4,5',6'-Heptachlorobiphenyl</t>
  </si>
  <si>
    <t>PCB-177</t>
  </si>
  <si>
    <t>2,2',3,4,4',5,5'-Heptachlorobiphenyl</t>
  </si>
  <si>
    <t>PCB-180</t>
  </si>
  <si>
    <t>2,2',3,4,4',5',6-Heptachlorobiphenyl</t>
  </si>
  <si>
    <t>PCB-183</t>
  </si>
  <si>
    <t>2,2',3,4',5,5',6-Heptachlorobiphenyl</t>
  </si>
  <si>
    <t>PCB-187</t>
  </si>
  <si>
    <t>2,3,3',4,4',5',6-Heptachlorobiphenyl</t>
  </si>
  <si>
    <t>PCB-191</t>
  </si>
  <si>
    <t>2,2',3,3',4,4',5,5'-Octachlorobiphenyl</t>
  </si>
  <si>
    <t>PCB-194</t>
  </si>
  <si>
    <t>2,2',3,3',4,4',5,6-Octachlorobiphenyl</t>
  </si>
  <si>
    <t>PCB-195</t>
  </si>
  <si>
    <t>2,2',3,3',4,5,5',6'-Octachlorobiphenyl</t>
  </si>
  <si>
    <t>PCB-199</t>
  </si>
  <si>
    <t>2,3,3',4,4',5,5',6-Octachlorobiphenyl</t>
  </si>
  <si>
    <t>PCB-205</t>
  </si>
  <si>
    <t xml:space="preserve">2,2',3,3',4,4',5,5',6-Nonachlorobiphenyl  </t>
  </si>
  <si>
    <t>PCB-206</t>
  </si>
  <si>
    <t xml:space="preserve">2,2',3,3',4,5,5',6,
6'-Nonachlorobiphenyl  </t>
  </si>
  <si>
    <t>PCB-208</t>
  </si>
  <si>
    <t>Decachlorobiphenyl</t>
  </si>
  <si>
    <t>PCB-209</t>
  </si>
  <si>
    <t>Organochlorine Pesticides (OCPs)</t>
  </si>
  <si>
    <t>1,2,4,5-Tetrachlorobenzene</t>
  </si>
  <si>
    <t>1,2,4,5-TCB</t>
  </si>
  <si>
    <t>1,2,3,4-Tetrachlorobenzene</t>
  </si>
  <si>
    <t>1,2,3,4-TCB</t>
  </si>
  <si>
    <t>Pentachlorobenzene</t>
  </si>
  <si>
    <t>QCB</t>
  </si>
  <si>
    <t>Hexachlorobenzene</t>
  </si>
  <si>
    <t>HCB</t>
  </si>
  <si>
    <t>α-Hexachlorocyclohexane</t>
  </si>
  <si>
    <t>α-HCH</t>
  </si>
  <si>
    <t>β-Hexachlorocyclohexane</t>
  </si>
  <si>
    <t>β-HCH</t>
  </si>
  <si>
    <t>γ-Hexachlorocyclohexane</t>
  </si>
  <si>
    <t>γ-HCH</t>
  </si>
  <si>
    <t>Octachlorostyrene</t>
  </si>
  <si>
    <t>OCS</t>
  </si>
  <si>
    <t>Heptachlor Epoxide</t>
  </si>
  <si>
    <t>HEP</t>
  </si>
  <si>
    <t>Oxychlordane</t>
  </si>
  <si>
    <t>OXY</t>
  </si>
  <si>
    <r>
      <rPr>
        <i/>
        <sz val="10"/>
        <color rgb="FF000000"/>
        <rFont val="Helvetica"/>
        <family val="2"/>
      </rPr>
      <t>trans-</t>
    </r>
    <r>
      <rPr>
        <sz val="10"/>
        <color rgb="FF000000"/>
        <rFont val="Helvetica"/>
        <family val="2"/>
      </rPr>
      <t>Chlordane</t>
    </r>
  </si>
  <si>
    <r>
      <rPr>
        <i/>
        <sz val="10"/>
        <color rgb="FF000000"/>
        <rFont val="Helvetica"/>
        <family val="2"/>
      </rPr>
      <t>trans-</t>
    </r>
    <r>
      <rPr>
        <sz val="10"/>
        <color rgb="FF000000"/>
        <rFont val="Helvetica"/>
        <family val="2"/>
      </rPr>
      <t>CHL</t>
    </r>
  </si>
  <si>
    <r>
      <rPr>
        <i/>
        <sz val="10"/>
        <color rgb="FF000000"/>
        <rFont val="Helvetica"/>
        <family val="2"/>
      </rPr>
      <t>cis-</t>
    </r>
    <r>
      <rPr>
        <sz val="10"/>
        <color rgb="FF000000"/>
        <rFont val="Helvetica"/>
        <family val="2"/>
      </rPr>
      <t>Chlordane</t>
    </r>
  </si>
  <si>
    <r>
      <rPr>
        <i/>
        <sz val="10"/>
        <color rgb="FF000000"/>
        <rFont val="Helvetica"/>
        <family val="2"/>
      </rPr>
      <t>cis-</t>
    </r>
    <r>
      <rPr>
        <sz val="10"/>
        <color rgb="FF000000"/>
        <rFont val="Helvetica"/>
        <family val="2"/>
      </rPr>
      <t>CHL</t>
    </r>
  </si>
  <si>
    <r>
      <rPr>
        <i/>
        <sz val="10"/>
        <color rgb="FF000000"/>
        <rFont val="Helvetica"/>
        <family val="2"/>
      </rPr>
      <t>trans-</t>
    </r>
    <r>
      <rPr>
        <sz val="10"/>
        <color rgb="FF000000"/>
        <rFont val="Helvetica"/>
        <family val="2"/>
      </rPr>
      <t>Nonachlor</t>
    </r>
  </si>
  <si>
    <r>
      <rPr>
        <i/>
        <sz val="10"/>
        <color rgb="FF000000"/>
        <rFont val="Helvetica"/>
        <family val="2"/>
      </rPr>
      <t>trans-</t>
    </r>
    <r>
      <rPr>
        <sz val="10"/>
        <color rgb="FF000000"/>
        <rFont val="Helvetica"/>
        <family val="2"/>
      </rPr>
      <t>NON</t>
    </r>
  </si>
  <si>
    <r>
      <rPr>
        <i/>
        <sz val="10"/>
        <color rgb="FF000000"/>
        <rFont val="Helvetica"/>
        <family val="2"/>
      </rPr>
      <t>cis-</t>
    </r>
    <r>
      <rPr>
        <sz val="10"/>
        <color rgb="FF000000"/>
        <rFont val="Helvetica"/>
        <family val="2"/>
      </rPr>
      <t>Nonachlor</t>
    </r>
  </si>
  <si>
    <r>
      <rPr>
        <i/>
        <sz val="10"/>
        <color rgb="FF000000"/>
        <rFont val="Helvetica"/>
        <family val="2"/>
      </rPr>
      <t>cis-</t>
    </r>
    <r>
      <rPr>
        <sz val="10"/>
        <color rgb="FF000000"/>
        <rFont val="Helvetica"/>
        <family val="2"/>
      </rPr>
      <t>NON</t>
    </r>
  </si>
  <si>
    <t>Dieldrin</t>
  </si>
  <si>
    <t>DIEL</t>
  </si>
  <si>
    <r>
      <rPr>
        <i/>
        <sz val="10"/>
        <color rgb="FF000000"/>
        <rFont val="Helvetica"/>
        <family val="2"/>
      </rPr>
      <t>p,p</t>
    </r>
    <r>
      <rPr>
        <sz val="10"/>
        <color rgb="FF000000"/>
        <rFont val="Helvetica"/>
        <family val="2"/>
      </rPr>
      <t>-Dichlorodiphenyldichloroethylene</t>
    </r>
  </si>
  <si>
    <r>
      <rPr>
        <i/>
        <sz val="10"/>
        <color rgb="FF000000"/>
        <rFont val="Helvetica"/>
        <family val="2"/>
      </rPr>
      <t>p,p</t>
    </r>
    <r>
      <rPr>
        <sz val="10"/>
        <color rgb="FF000000"/>
        <rFont val="Helvetica"/>
        <family val="2"/>
      </rPr>
      <t>-DDE</t>
    </r>
  </si>
  <si>
    <r>
      <rPr>
        <i/>
        <sz val="10"/>
        <color rgb="FF000000"/>
        <rFont val="Helvetica"/>
        <family val="2"/>
      </rPr>
      <t>p,p</t>
    </r>
    <r>
      <rPr>
        <sz val="10"/>
        <color rgb="FF000000"/>
        <rFont val="Helvetica"/>
        <family val="2"/>
      </rPr>
      <t>-Dichlorodiphenyltrichloroethane</t>
    </r>
  </si>
  <si>
    <r>
      <rPr>
        <i/>
        <sz val="10"/>
        <color rgb="FF000000"/>
        <rFont val="Helvetica"/>
        <family val="2"/>
      </rPr>
      <t>p,p</t>
    </r>
    <r>
      <rPr>
        <sz val="10"/>
        <color rgb="FF000000"/>
        <rFont val="Helvetica"/>
        <family val="2"/>
      </rPr>
      <t>-DDT</t>
    </r>
  </si>
  <si>
    <r>
      <rPr>
        <i/>
        <sz val="10"/>
        <color rgb="FF000000"/>
        <rFont val="Helvetica"/>
        <family val="2"/>
      </rPr>
      <t>p,p</t>
    </r>
    <r>
      <rPr>
        <sz val="10"/>
        <color rgb="FF000000"/>
        <rFont val="Helvetica"/>
        <family val="2"/>
      </rPr>
      <t>-Dichlorodiphenyldichloroethane</t>
    </r>
  </si>
  <si>
    <r>
      <rPr>
        <i/>
        <sz val="10"/>
        <color rgb="FF000000"/>
        <rFont val="Helvetica"/>
        <family val="2"/>
      </rPr>
      <t>p,p</t>
    </r>
    <r>
      <rPr>
        <sz val="10"/>
        <color rgb="FF000000"/>
        <rFont val="Helvetica"/>
        <family val="2"/>
      </rPr>
      <t>-DDD</t>
    </r>
  </si>
  <si>
    <t>Photomirex</t>
  </si>
  <si>
    <t>PMIR</t>
  </si>
  <si>
    <t>Only in COHA</t>
  </si>
  <si>
    <t>Mirex</t>
  </si>
  <si>
    <t>MIR</t>
  </si>
  <si>
    <t>Polybrominated Diphenyl Ethers (PBDEs)</t>
  </si>
  <si>
    <t>β-TBECH/BDE-15</t>
  </si>
  <si>
    <t>2,2’,4-Tribromodiphenyl Ether</t>
  </si>
  <si>
    <t>BDE-17</t>
  </si>
  <si>
    <t>2,4,4’-Tribromodiphenyl Ether</t>
  </si>
  <si>
    <t>BDE-28</t>
  </si>
  <si>
    <t>2,2′,4,4′-Tetrabromodiphenyl Ether</t>
  </si>
  <si>
    <t>BDE-47</t>
  </si>
  <si>
    <t>2,2’,4,5'-Tetrabromodiphenyl Ether</t>
  </si>
  <si>
    <t>BDE-49</t>
  </si>
  <si>
    <t>2,3’,4,4’-Tetrabromodiphenyl Ether</t>
  </si>
  <si>
    <t>BDE-66</t>
  </si>
  <si>
    <t>2,2’,3,4,4’-Pentabromodiphenyl Ether</t>
  </si>
  <si>
    <t>BDE-85</t>
  </si>
  <si>
    <t>2,2′,4,4′,5-Pentabromodiphenyl Ether</t>
  </si>
  <si>
    <t>BDE-99</t>
  </si>
  <si>
    <t>2,2’,4,4’,6-Pentabromodiphenyl Ether</t>
  </si>
  <si>
    <t>BDE-100</t>
  </si>
  <si>
    <t>2,3’,4,4’,6-Pentabromodiphenyl Ether</t>
  </si>
  <si>
    <t>BDE-119</t>
  </si>
  <si>
    <t>2,2’,3,4,4’,5’-Hexabromodiphenyl Ether</t>
  </si>
  <si>
    <t>BDE-138</t>
  </si>
  <si>
    <t>2,2’,4,4’,5,5’-Hexabromodiphenyl Ether</t>
  </si>
  <si>
    <t>BDE-153</t>
  </si>
  <si>
    <t>2,2’,4,4’,5,6’-Hexabromodiphenyl Ether</t>
  </si>
  <si>
    <t>BDE-154/BB-153</t>
  </si>
  <si>
    <t>2,2’,3,4,4’,5’,6-Heptabromodiphenyl Ether</t>
  </si>
  <si>
    <t>BDE-183</t>
  </si>
  <si>
    <t>2,3,3’,4,4’,5,6-Heptabromodiphenyl Ether</t>
  </si>
  <si>
    <t>BDE-190</t>
  </si>
  <si>
    <t>2,2’,3,3’,4,4’,5’,6-Octabromodiphenyl Ether</t>
  </si>
  <si>
    <t>BDE-196</t>
  </si>
  <si>
    <t>2,2’,3,3’,4,4’,6,6’-Octabromodiphenyl Ether</t>
  </si>
  <si>
    <t>BDE-197</t>
  </si>
  <si>
    <t>2,2’,3,3’,4,4’,5,5’,6-Nonabromodiphenyl Ether</t>
  </si>
  <si>
    <t>BDE-206</t>
  </si>
  <si>
    <t>2,2’,3,3’,4,4’,5,6,6’-Nonabromodiphenyl Ether</t>
  </si>
  <si>
    <t>BDE-207</t>
  </si>
  <si>
    <t>2,2′, 3,3′, 4,4′,5,5′, 6,6′-Decabromodiphenyl Ether</t>
  </si>
  <si>
    <t>BDE-209</t>
  </si>
  <si>
    <t>Brominated Flame Retardants (BFRs)</t>
  </si>
  <si>
    <t>α-Tetrabromoethylcyclohexane</t>
  </si>
  <si>
    <t>α-TBECH</t>
  </si>
  <si>
    <t>Hexabromobenzene</t>
  </si>
  <si>
    <t>HBB</t>
  </si>
  <si>
    <t>Polybrominated Biphenyl 101</t>
  </si>
  <si>
    <t>BB-101</t>
  </si>
  <si>
    <t>Hexabromocyclododecane</t>
  </si>
  <si>
    <t>HBCDD</t>
  </si>
  <si>
    <t>1,2-Bis(2,4,6-tribromophenoxy) Ethane</t>
  </si>
  <si>
    <t>BTBPE</t>
  </si>
  <si>
    <r>
      <rPr>
        <i/>
        <sz val="10"/>
        <color theme="1"/>
        <rFont val="Helvetica"/>
        <family val="2"/>
      </rPr>
      <t>syn</t>
    </r>
    <r>
      <rPr>
        <sz val="10"/>
        <color theme="1"/>
        <rFont val="Helvetica"/>
        <family val="2"/>
      </rPr>
      <t>-Dechlorane Plus</t>
    </r>
  </si>
  <si>
    <t>syn-DP</t>
  </si>
  <si>
    <r>
      <rPr>
        <i/>
        <sz val="10"/>
        <color theme="1"/>
        <rFont val="Helvetica"/>
        <family val="2"/>
      </rPr>
      <t>anti</t>
    </r>
    <r>
      <rPr>
        <sz val="10"/>
        <color theme="1"/>
        <rFont val="Helvetica"/>
        <family val="2"/>
      </rPr>
      <t>-Dechlorane Plus</t>
    </r>
  </si>
  <si>
    <t>anti-DP</t>
  </si>
  <si>
    <t>Sample ID</t>
  </si>
  <si>
    <t>Species</t>
  </si>
  <si>
    <t>Notes</t>
  </si>
  <si>
    <t>W162118-01-B</t>
  </si>
  <si>
    <t>PREY-06</t>
  </si>
  <si>
    <t>W162124-01-B</t>
  </si>
  <si>
    <t>PREY-12</t>
  </si>
  <si>
    <t>W162130-01-B</t>
  </si>
  <si>
    <t>PREY-18</t>
  </si>
  <si>
    <t>W162136-01-B</t>
  </si>
  <si>
    <t>PREY-24</t>
  </si>
  <si>
    <t>W162142-01-B</t>
  </si>
  <si>
    <t>PREY-30</t>
  </si>
  <si>
    <t>W162147-01-B</t>
  </si>
  <si>
    <t>PREY-35</t>
  </si>
  <si>
    <t>W162113-01-B</t>
  </si>
  <si>
    <t>PREY-01</t>
  </si>
  <si>
    <t>W162119-01-B</t>
  </si>
  <si>
    <t>PREY-07</t>
  </si>
  <si>
    <t>W162125-01-B</t>
  </si>
  <si>
    <t>PREY-13</t>
  </si>
  <si>
    <t>W162131-01-B</t>
  </si>
  <si>
    <t>PREY-19</t>
  </si>
  <si>
    <t>W162137-01-B</t>
  </si>
  <si>
    <t>PREY-25</t>
  </si>
  <si>
    <t>W162143-01-B</t>
  </si>
  <si>
    <t>PREY-31</t>
  </si>
  <si>
    <t>W162116-01-B</t>
  </si>
  <si>
    <t>PREY-04</t>
  </si>
  <si>
    <t>W162122-01-B</t>
  </si>
  <si>
    <t>PREY-10A</t>
  </si>
  <si>
    <t>PREY-10B</t>
  </si>
  <si>
    <t>Not analysed</t>
  </si>
  <si>
    <t>W162128-01-B</t>
  </si>
  <si>
    <t>PREY-16</t>
  </si>
  <si>
    <t>PREY-16B</t>
  </si>
  <si>
    <t>W162134-01-B</t>
  </si>
  <si>
    <t>PREY-22</t>
  </si>
  <si>
    <t>W162140-01-B</t>
  </si>
  <si>
    <t>PREY-28A</t>
  </si>
  <si>
    <t>PREY-28B</t>
  </si>
  <si>
    <t>W162146-01-B</t>
  </si>
  <si>
    <t>PREY-34</t>
  </si>
  <si>
    <t>W162114-01-B</t>
  </si>
  <si>
    <t>PREY-02</t>
  </si>
  <si>
    <t>Sparrow species</t>
  </si>
  <si>
    <t>W162120-01-B</t>
  </si>
  <si>
    <t>PREY-08</t>
  </si>
  <si>
    <t>W162126-01-B</t>
  </si>
  <si>
    <t>PREY-14</t>
  </si>
  <si>
    <t>W162132-01-B</t>
  </si>
  <si>
    <t>PREY-20</t>
  </si>
  <si>
    <t>W162138-01-B</t>
  </si>
  <si>
    <t>PREY-26</t>
  </si>
  <si>
    <t>W162144-01-B</t>
  </si>
  <si>
    <t>PREY-32</t>
  </si>
  <si>
    <t>W162117-01-B</t>
  </si>
  <si>
    <t>PREY-05</t>
  </si>
  <si>
    <t>W162123-01-B</t>
  </si>
  <si>
    <t>PREY-11</t>
  </si>
  <si>
    <t>W162129-01-B</t>
  </si>
  <si>
    <t>PREY-17</t>
  </si>
  <si>
    <t>W162135-01-B</t>
  </si>
  <si>
    <t>PREY-23</t>
  </si>
  <si>
    <t>W162141-01-B</t>
  </si>
  <si>
    <t>PREY-29</t>
  </si>
  <si>
    <t>W162115-01-B</t>
  </si>
  <si>
    <t>PREY-03</t>
  </si>
  <si>
    <t>Thrush species</t>
  </si>
  <si>
    <t>W162121-01-B</t>
  </si>
  <si>
    <t>PREY-09</t>
  </si>
  <si>
    <t>W162127-01-B</t>
  </si>
  <si>
    <t>PREY-15</t>
  </si>
  <si>
    <t>W162133-01-B</t>
  </si>
  <si>
    <t>PREY-21</t>
  </si>
  <si>
    <t>W162139-01-B</t>
  </si>
  <si>
    <t>PREY-27</t>
  </si>
  <si>
    <t>W162145-01-B</t>
  </si>
  <si>
    <t>PREY-33</t>
  </si>
  <si>
    <t xml:space="preserve">No. Birds </t>
  </si>
  <si>
    <t>No. Eggs</t>
  </si>
  <si>
    <t>Pool No.</t>
  </si>
  <si>
    <t>City/Region</t>
  </si>
  <si>
    <t>North Vancouver</t>
  </si>
  <si>
    <t>Richmond</t>
  </si>
  <si>
    <t>Vancouver - West</t>
  </si>
  <si>
    <t>North Burnaby - Vancouver East</t>
  </si>
  <si>
    <t>Ladner</t>
  </si>
  <si>
    <t>Vancouver - South</t>
  </si>
  <si>
    <t>PREY-28B BCP2</t>
  </si>
  <si>
    <t>PREY-28B FVG1</t>
  </si>
  <si>
    <t xml:space="preserve">Northern Flicker </t>
  </si>
  <si>
    <t>Pigeon/Dove</t>
  </si>
  <si>
    <t xml:space="preserve">American Robin </t>
  </si>
  <si>
    <t xml:space="preserve">European Starling </t>
  </si>
  <si>
    <t>BCP-AMRO 1</t>
  </si>
  <si>
    <t>BCP-AMRO 2</t>
  </si>
  <si>
    <t>FVG-AMRO 1</t>
  </si>
  <si>
    <t>LHP-AMRO 1</t>
  </si>
  <si>
    <t>IRP-AMRO 1</t>
  </si>
  <si>
    <t>NWRC MQL (ng/g wet)</t>
  </si>
  <si>
    <t>GLIER MQL (ng/g wet)</t>
  </si>
  <si>
    <t>Analyte</t>
  </si>
  <si>
    <t>BDE47</t>
  </si>
  <si>
    <t>β-Tetrabromoethylcyclohexane / 4,4’-Dibromodiphenyl Ether</t>
  </si>
  <si>
    <t>NWRC MDL (ng/g lipid eq.)</t>
  </si>
  <si>
    <t>GLIER MDL (ng/g lipid eq.)</t>
  </si>
  <si>
    <t>Appendix 2. Number of individual birds or eggs within each pooled species groups.</t>
  </si>
  <si>
    <t>Sample_ID</t>
  </si>
  <si>
    <t>N:P</t>
  </si>
  <si>
    <t>COHA16-IRP</t>
  </si>
  <si>
    <t>Cooper's Hawk</t>
  </si>
  <si>
    <t>COHA16-FRA</t>
  </si>
  <si>
    <t>COHA16-SEM</t>
  </si>
  <si>
    <t>COHA16-CAP</t>
  </si>
  <si>
    <t>COHA16-MIN</t>
  </si>
  <si>
    <t>COHA16-QEP</t>
  </si>
  <si>
    <t>Vacouver - South</t>
  </si>
  <si>
    <t>COHA16-FVG</t>
  </si>
  <si>
    <t>COHA16-JBP</t>
  </si>
  <si>
    <t>COHA16-CAM</t>
  </si>
  <si>
    <t>COHA16-SNP</t>
  </si>
  <si>
    <t>COHA16-MSP</t>
  </si>
  <si>
    <t>COHA16-WAK</t>
  </si>
  <si>
    <t>COHA16-SPR</t>
  </si>
  <si>
    <t>COHA16-BAL</t>
  </si>
  <si>
    <t>COHA16-BCP</t>
  </si>
  <si>
    <t>COHA16-LAU</t>
  </si>
  <si>
    <t>COHA16-LHP</t>
  </si>
  <si>
    <t>Northern Flicker</t>
  </si>
  <si>
    <t>American Robin</t>
  </si>
  <si>
    <t>European Starling</t>
  </si>
  <si>
    <t xml:space="preserve">North Vancouver </t>
  </si>
  <si>
    <t>W162089-01-B</t>
  </si>
  <si>
    <t>Insecta species</t>
  </si>
  <si>
    <t>NA</t>
  </si>
  <si>
    <t>W162096-01-B</t>
  </si>
  <si>
    <t>W162100-01-B</t>
  </si>
  <si>
    <t>W162104-01-B</t>
  </si>
  <si>
    <t>W162108-01-B</t>
  </si>
  <si>
    <t>W162086-01-C</t>
  </si>
  <si>
    <t>Large Beetles</t>
  </si>
  <si>
    <t>W162090-01-C</t>
  </si>
  <si>
    <t>W162093-01-C</t>
  </si>
  <si>
    <t>W162097-01-C</t>
  </si>
  <si>
    <t>W162101-01-C</t>
  </si>
  <si>
    <t>W162105-01-C</t>
  </si>
  <si>
    <t>W162087-01-C</t>
  </si>
  <si>
    <t>Small Beetles</t>
  </si>
  <si>
    <t>W162091-01-C</t>
  </si>
  <si>
    <t>W162094-01-B</t>
  </si>
  <si>
    <t>W162098-01-C</t>
  </si>
  <si>
    <t>W162102-01-B</t>
  </si>
  <si>
    <t>W162106-01-B</t>
  </si>
  <si>
    <t>W162088-01-C</t>
  </si>
  <si>
    <t>Oniscidea</t>
  </si>
  <si>
    <t>W162092-01-C</t>
  </si>
  <si>
    <t>W162095-01-C</t>
  </si>
  <si>
    <t>W162099-01-C</t>
  </si>
  <si>
    <t>W162103-01-C</t>
  </si>
  <si>
    <t>W162107-01-C</t>
  </si>
  <si>
    <t>W162055-01-B</t>
  </si>
  <si>
    <t>Lumbricidae</t>
  </si>
  <si>
    <t>W162056-01-B</t>
  </si>
  <si>
    <t>W162057-01-B</t>
  </si>
  <si>
    <t>W162058-01-B</t>
  </si>
  <si>
    <t>W162059-01-B</t>
  </si>
  <si>
    <t>W162060-01-B</t>
  </si>
  <si>
    <t>W162061-01-B</t>
  </si>
  <si>
    <t>W162062-01-B</t>
  </si>
  <si>
    <t>W162063-01-B</t>
  </si>
  <si>
    <t>W162064-01-B</t>
  </si>
  <si>
    <t>W162065-01-B</t>
  </si>
  <si>
    <t>W162066-01-B</t>
  </si>
  <si>
    <t>W162067-01-B</t>
  </si>
  <si>
    <t>W162068-01-B</t>
  </si>
  <si>
    <t>W162069-01-B</t>
  </si>
  <si>
    <t>W162070-01-B</t>
  </si>
  <si>
    <t>W162071-01-B</t>
  </si>
  <si>
    <t>W162072-01-B</t>
  </si>
  <si>
    <t>W162073-01-B</t>
  </si>
  <si>
    <t>W162074-01-B (pool 74 to 80)</t>
  </si>
  <si>
    <t>W162081-01-B</t>
  </si>
  <si>
    <t>W162082-01-B</t>
  </si>
  <si>
    <t>W162083-01-B</t>
  </si>
  <si>
    <t>W162084-01-B</t>
  </si>
  <si>
    <t>W162085-01-B</t>
  </si>
  <si>
    <t>BERRY-01 (pooled 01 to 05B)</t>
  </si>
  <si>
    <t>Himalayan Blackberry</t>
  </si>
  <si>
    <t>BERRY-02 (pooled 06 to10)</t>
  </si>
  <si>
    <t>BERRY-03 (pooled 11 to 15)</t>
  </si>
  <si>
    <t>BERRY-04 (pooled 16 to 20)</t>
  </si>
  <si>
    <t>BERRY-05 (pooled 21 to 25)</t>
  </si>
  <si>
    <t>BERRY-06 (pooled 26 to 31)</t>
  </si>
  <si>
    <t>Lipids (%)</t>
  </si>
  <si>
    <t>Proteins (%)</t>
  </si>
  <si>
    <t>OC (%)</t>
  </si>
  <si>
    <t>DTP</t>
  </si>
  <si>
    <t>% C</t>
  </si>
  <si>
    <t>%N</t>
  </si>
  <si>
    <t>Lipid Eq.                (g lipid eq.)</t>
  </si>
  <si>
    <t>Moisture (%)</t>
  </si>
  <si>
    <t xml:space="preserve"> C (%)</t>
  </si>
  <si>
    <t>N (%)</t>
  </si>
  <si>
    <r>
      <t>δ</t>
    </r>
    <r>
      <rPr>
        <b/>
        <vertAlign val="superscript"/>
        <sz val="10"/>
        <color rgb="FF000000"/>
        <rFont val="Helvetica"/>
        <family val="2"/>
      </rPr>
      <t>13</t>
    </r>
    <r>
      <rPr>
        <b/>
        <sz val="10"/>
        <color rgb="FF000000"/>
        <rFont val="Helvetica"/>
        <family val="2"/>
      </rPr>
      <t>C (‰)</t>
    </r>
  </si>
  <si>
    <r>
      <t>δ</t>
    </r>
    <r>
      <rPr>
        <b/>
        <vertAlign val="superscript"/>
        <sz val="10"/>
        <color rgb="FF000000"/>
        <rFont val="Helvetica"/>
        <family val="2"/>
      </rPr>
      <t>15</t>
    </r>
    <r>
      <rPr>
        <b/>
        <sz val="10"/>
        <color rgb="FF000000"/>
        <rFont val="Helvetica"/>
        <family val="2"/>
      </rPr>
      <t>N (‰)</t>
    </r>
  </si>
  <si>
    <t>Dry (g)</t>
  </si>
  <si>
    <t>ITP</t>
  </si>
  <si>
    <t>Weight (mg)</t>
  </si>
  <si>
    <t>Average</t>
  </si>
  <si>
    <t>SD</t>
  </si>
  <si>
    <t>SE</t>
  </si>
  <si>
    <t>Cooper's hawk</t>
  </si>
  <si>
    <t>1.098</t>
  </si>
  <si>
    <t>0.986</t>
  </si>
  <si>
    <t>0.958</t>
  </si>
  <si>
    <t>0.971</t>
  </si>
  <si>
    <t>0.959</t>
  </si>
  <si>
    <t>1.058</t>
  </si>
  <si>
    <t>1.028</t>
  </si>
  <si>
    <t>1.041</t>
  </si>
  <si>
    <t>0.969</t>
  </si>
  <si>
    <t>1.066</t>
  </si>
  <si>
    <t>0.932</t>
  </si>
  <si>
    <t>0.954</t>
  </si>
  <si>
    <t>1.087</t>
  </si>
  <si>
    <t>W162118-01-E</t>
  </si>
  <si>
    <t>1.026</t>
  </si>
  <si>
    <t>W162124-01-E</t>
  </si>
  <si>
    <t>0.906</t>
  </si>
  <si>
    <t>W162130-01-E</t>
  </si>
  <si>
    <t>1.064</t>
  </si>
  <si>
    <t>W162136-01-E</t>
  </si>
  <si>
    <t>W162142-01-E</t>
  </si>
  <si>
    <t>W162147-01-E</t>
  </si>
  <si>
    <t>0.915</t>
  </si>
  <si>
    <t>W162113-01-E</t>
  </si>
  <si>
    <t>0.938</t>
  </si>
  <si>
    <t>W162119-01-E</t>
  </si>
  <si>
    <t>0.921</t>
  </si>
  <si>
    <t>W162125-01-E</t>
  </si>
  <si>
    <t>0.933</t>
  </si>
  <si>
    <t>W162131-01-E</t>
  </si>
  <si>
    <t>W162137-01-E</t>
  </si>
  <si>
    <t>0.881</t>
  </si>
  <si>
    <t>W162143-01-E</t>
  </si>
  <si>
    <t>1.107</t>
  </si>
  <si>
    <t>W162116-01-E</t>
  </si>
  <si>
    <t>0.897</t>
  </si>
  <si>
    <t>W162122-01-E</t>
  </si>
  <si>
    <t>1.079</t>
  </si>
  <si>
    <t>W162128-01-E</t>
  </si>
  <si>
    <t>1.023</t>
  </si>
  <si>
    <t>W162134-01-E</t>
  </si>
  <si>
    <t>W162140-01-E</t>
  </si>
  <si>
    <t>1.137</t>
  </si>
  <si>
    <t>W162146-01-E</t>
  </si>
  <si>
    <t>0.995</t>
  </si>
  <si>
    <t>W162114-01-E</t>
  </si>
  <si>
    <t>W162120-01-E</t>
  </si>
  <si>
    <t>W162126-01-E</t>
  </si>
  <si>
    <t>0.925</t>
  </si>
  <si>
    <t>W162132-01-E</t>
  </si>
  <si>
    <t>0.955</t>
  </si>
  <si>
    <t>W162138-01-E</t>
  </si>
  <si>
    <t>W162144-01-E</t>
  </si>
  <si>
    <t>1.035</t>
  </si>
  <si>
    <t>W162117-01-E</t>
  </si>
  <si>
    <t>1.099</t>
  </si>
  <si>
    <t>W162123-01-E</t>
  </si>
  <si>
    <t>1.093</t>
  </si>
  <si>
    <t>W162129-01-E</t>
  </si>
  <si>
    <t>0.961</t>
  </si>
  <si>
    <t>W162135-01-E</t>
  </si>
  <si>
    <t>W162141-01-E</t>
  </si>
  <si>
    <t>1.097</t>
  </si>
  <si>
    <t>W162115-01-E</t>
  </si>
  <si>
    <t>0.944</t>
  </si>
  <si>
    <t>W162121-01-E</t>
  </si>
  <si>
    <t>W162127-01-E</t>
  </si>
  <si>
    <t>1.116</t>
  </si>
  <si>
    <t>W162133-01-E</t>
  </si>
  <si>
    <t>0.923</t>
  </si>
  <si>
    <t>W162139-01-E</t>
  </si>
  <si>
    <t>1.054</t>
  </si>
  <si>
    <t>W162145-01-E</t>
  </si>
  <si>
    <t>0.996</t>
  </si>
  <si>
    <t>W162087-01-D</t>
  </si>
  <si>
    <t>W162091-01-D</t>
  </si>
  <si>
    <t>0.994</t>
  </si>
  <si>
    <t>W162098-01-D</t>
  </si>
  <si>
    <t>0.966</t>
  </si>
  <si>
    <t>W162086-01-D</t>
  </si>
  <si>
    <t>0.983</t>
  </si>
  <si>
    <t>W162090-01-D</t>
  </si>
  <si>
    <t>1.065</t>
  </si>
  <si>
    <t>W162093-01-D</t>
  </si>
  <si>
    <t>0.939</t>
  </si>
  <si>
    <t>W162097-01-D</t>
  </si>
  <si>
    <t>1.033</t>
  </si>
  <si>
    <t>W162101-01-D</t>
  </si>
  <si>
    <t>W162105-01-D</t>
  </si>
  <si>
    <t>W162055-01-D</t>
  </si>
  <si>
    <t>1.031</t>
  </si>
  <si>
    <t>W162057-01-D</t>
  </si>
  <si>
    <t>1.104</t>
  </si>
  <si>
    <t>W162058-01-D</t>
  </si>
  <si>
    <t>W162059-01-D</t>
  </si>
  <si>
    <t>1.029</t>
  </si>
  <si>
    <t>W162060-01-D</t>
  </si>
  <si>
    <t>1.061</t>
  </si>
  <si>
    <t>W162061-01-D</t>
  </si>
  <si>
    <t>W162062-01-D</t>
  </si>
  <si>
    <t>1.004</t>
  </si>
  <si>
    <t>W162064-01-D</t>
  </si>
  <si>
    <t>0.992</t>
  </si>
  <si>
    <t>W162065-01-D</t>
  </si>
  <si>
    <t>1.014</t>
  </si>
  <si>
    <t>W162067-01-D</t>
  </si>
  <si>
    <t>1.082</t>
  </si>
  <si>
    <t>W162068-01-D</t>
  </si>
  <si>
    <t>1.085</t>
  </si>
  <si>
    <t>W162069-01-D</t>
  </si>
  <si>
    <t>1.062</t>
  </si>
  <si>
    <t>W162070-01-D</t>
  </si>
  <si>
    <t>0.935</t>
  </si>
  <si>
    <t>W162071-01-D</t>
  </si>
  <si>
    <t>W162072-01-D</t>
  </si>
  <si>
    <t>W162073-01-E</t>
  </si>
  <si>
    <t>0.991</t>
  </si>
  <si>
    <t>W162075-01-D</t>
  </si>
  <si>
    <t>W162076-01-D</t>
  </si>
  <si>
    <t>1.103</t>
  </si>
  <si>
    <t>W162077-01-D</t>
  </si>
  <si>
    <t>W162078-01-D</t>
  </si>
  <si>
    <t>1.038</t>
  </si>
  <si>
    <t>W162080-01-D</t>
  </si>
  <si>
    <t>W162081-01-D</t>
  </si>
  <si>
    <t>1.075</t>
  </si>
  <si>
    <t>W162082-01-D</t>
  </si>
  <si>
    <t>0.899</t>
  </si>
  <si>
    <t>W162083-01-D</t>
  </si>
  <si>
    <t>1.013</t>
  </si>
  <si>
    <t>W162085-01-D</t>
  </si>
  <si>
    <t>W162088-01-D</t>
  </si>
  <si>
    <t>0.988</t>
  </si>
  <si>
    <t>W162092-01-D</t>
  </si>
  <si>
    <t>0.885</t>
  </si>
  <si>
    <t>W162095-01-D</t>
  </si>
  <si>
    <t>1.051</t>
  </si>
  <si>
    <t>W162099-01-D</t>
  </si>
  <si>
    <t>1.049</t>
  </si>
  <si>
    <t>W162103-01-D</t>
  </si>
  <si>
    <t>0.936</t>
  </si>
  <si>
    <t>W162107-01-D</t>
  </si>
  <si>
    <t>Himalayan blackberry</t>
  </si>
  <si>
    <r>
      <t xml:space="preserve">δ </t>
    </r>
    <r>
      <rPr>
        <b/>
        <vertAlign val="superscript"/>
        <sz val="10"/>
        <rFont val="Helvetica"/>
        <family val="2"/>
      </rPr>
      <t>13</t>
    </r>
    <r>
      <rPr>
        <b/>
        <sz val="10"/>
        <rFont val="Helvetica"/>
        <family val="2"/>
      </rPr>
      <t>C</t>
    </r>
  </si>
  <si>
    <r>
      <t>δ</t>
    </r>
    <r>
      <rPr>
        <b/>
        <vertAlign val="superscript"/>
        <sz val="10"/>
        <rFont val="Helvetica"/>
        <family val="2"/>
      </rPr>
      <t>15</t>
    </r>
    <r>
      <rPr>
        <b/>
        <sz val="10"/>
        <rFont val="Helvetica"/>
        <family val="2"/>
      </rPr>
      <t>N</t>
    </r>
  </si>
  <si>
    <t>Predator</t>
  </si>
  <si>
    <t>C13-predator</t>
  </si>
  <si>
    <t>N15-predator</t>
  </si>
  <si>
    <t>Prey</t>
  </si>
  <si>
    <t>C13-prey</t>
  </si>
  <si>
    <t>N15-prey</t>
  </si>
  <si>
    <t>AMRO</t>
  </si>
  <si>
    <t>EUST</t>
  </si>
  <si>
    <t>NOFL</t>
  </si>
  <si>
    <t>ROPI</t>
  </si>
  <si>
    <t>SPAR</t>
  </si>
  <si>
    <t>THRH</t>
  </si>
  <si>
    <t>WORM</t>
  </si>
  <si>
    <t>LBEET</t>
  </si>
  <si>
    <t>SBEET</t>
  </si>
  <si>
    <t>WLICE</t>
  </si>
  <si>
    <t>BERRY</t>
  </si>
  <si>
    <t>COHA - Pool 3</t>
  </si>
  <si>
    <t>WORM-Pool</t>
  </si>
  <si>
    <t>COHA - Pool 6</t>
  </si>
  <si>
    <t>COHA - Pool 4</t>
  </si>
  <si>
    <t>COHA - Pool 2</t>
  </si>
  <si>
    <t>WORM - Pool</t>
  </si>
  <si>
    <t>Diet Proportion</t>
  </si>
  <si>
    <t>Prop. C13-prey</t>
  </si>
  <si>
    <t>Prop. N15-prey</t>
  </si>
  <si>
    <t>Total C13-prey</t>
  </si>
  <si>
    <t>Total N15-prey</t>
  </si>
  <si>
    <t>Avg. C13-prey</t>
  </si>
  <si>
    <t>Avg. N15-prey</t>
  </si>
  <si>
    <t>Assumptions:</t>
  </si>
  <si>
    <t xml:space="preserve">Proportions for each species based on dietary data in literature </t>
  </si>
  <si>
    <t>Beetles assumed to equate to ants and other orders of insects</t>
  </si>
  <si>
    <t>Worms assumed to equate to snails and slugs</t>
  </si>
  <si>
    <t>Berries assumed to equate/represent seeds and grains</t>
  </si>
  <si>
    <t>Woodlice assumed to be similar to insects that small beetles might eat</t>
  </si>
  <si>
    <t>Insects like Tipulids in larval form assumed to equate to earthworms for EUST</t>
  </si>
  <si>
    <t>n</t>
  </si>
  <si>
    <t>Slope</t>
  </si>
  <si>
    <t>Intercept</t>
  </si>
  <si>
    <t>Chi-sq</t>
  </si>
  <si>
    <t>TMF</t>
  </si>
  <si>
    <t>DDE</t>
  </si>
  <si>
    <t>&lt;0.0001</t>
  </si>
  <si>
    <t>PCB-153</t>
  </si>
  <si>
    <t>Acronym or Congener No.</t>
  </si>
  <si>
    <t>Aquatic TMF</t>
  </si>
  <si>
    <t>Reference</t>
  </si>
  <si>
    <t>Mackintosh et al. 2004</t>
  </si>
  <si>
    <t>PFBA</t>
  </si>
  <si>
    <t>PFPeA</t>
  </si>
  <si>
    <t>PFHxA</t>
  </si>
  <si>
    <t>PFHpA</t>
  </si>
  <si>
    <t>PFOA</t>
  </si>
  <si>
    <t>PFNA</t>
  </si>
  <si>
    <t>PFDA</t>
  </si>
  <si>
    <t>PFUdA</t>
  </si>
  <si>
    <t>PFDoA</t>
  </si>
  <si>
    <t>PFTrDA</t>
  </si>
  <si>
    <t>PFTeDA</t>
  </si>
  <si>
    <t>PFHxDA</t>
  </si>
  <si>
    <t>PFODA</t>
  </si>
  <si>
    <t>PFEtCHxS</t>
  </si>
  <si>
    <t>PFBS</t>
  </si>
  <si>
    <t>PFHxS</t>
  </si>
  <si>
    <t>PFOS</t>
  </si>
  <si>
    <t>PFDS</t>
  </si>
  <si>
    <t>Kelly et al. 2009</t>
  </si>
  <si>
    <t>Perfluoro-n-butanoic acid</t>
  </si>
  <si>
    <t>Perfluoro-n-pentanoic acid</t>
  </si>
  <si>
    <t>Perfluoro-n-hexanoic acid</t>
  </si>
  <si>
    <t>Perfluoro-n-heptanoic acid</t>
  </si>
  <si>
    <t>Perfluoro-n-octanoic acid</t>
  </si>
  <si>
    <t>Perfluoro-n-nonanoic acid</t>
  </si>
  <si>
    <t>Perfluoro-n-decanoic acid</t>
  </si>
  <si>
    <t>Perfluoro-n-undecanoic acid</t>
  </si>
  <si>
    <t>Perfluoro-n-dodecanoic acid</t>
  </si>
  <si>
    <t>Perfluoro-n-tridecanoic acid</t>
  </si>
  <si>
    <t>Perfluoro-n-tetradecanoic acid</t>
  </si>
  <si>
    <t>Perfluoro-n-hexadecanoic acid</t>
  </si>
  <si>
    <t>Perfluoro-n-octadecanoic acid</t>
  </si>
  <si>
    <t xml:space="preserve">Perfluoro-4-ethylcyclohexane sulfonic acid </t>
  </si>
  <si>
    <t>Kelly et al. 2008</t>
  </si>
  <si>
    <t>Kelly et al. 2008; 2009</t>
  </si>
  <si>
    <t>Walters et al. 2010</t>
  </si>
  <si>
    <t>Verhaert et al. 2017</t>
  </si>
  <si>
    <t>Blackberry</t>
  </si>
  <si>
    <t>Earthworm</t>
  </si>
  <si>
    <t>Total</t>
  </si>
  <si>
    <t>Detection Frequency (%)</t>
  </si>
  <si>
    <t>PCB-28/31</t>
  </si>
  <si>
    <t>trans-CHL</t>
  </si>
  <si>
    <t>cis-CHL</t>
  </si>
  <si>
    <t>trans-NON</t>
  </si>
  <si>
    <t>cis-NON</t>
  </si>
  <si>
    <t>p,p-DDE</t>
  </si>
  <si>
    <t>p,p-DDT</t>
  </si>
  <si>
    <t>p,p-DDD</t>
  </si>
  <si>
    <t>BDE-15</t>
  </si>
  <si>
    <t>BDE-154</t>
  </si>
  <si>
    <t>Sparrow</t>
  </si>
  <si>
    <t>Thrush</t>
  </si>
  <si>
    <t>Insecta</t>
  </si>
  <si>
    <t>0.065 ± 0.003</t>
  </si>
  <si>
    <t>0.058 ± 0.002</t>
  </si>
  <si>
    <t>0.053 ± 0.004</t>
  </si>
  <si>
    <t>0.052 ± 0.005</t>
  </si>
  <si>
    <t>0.084 ± 0.010</t>
  </si>
  <si>
    <t>0.063 ± 0.005</t>
  </si>
  <si>
    <t>0.062 ± 0.009</t>
  </si>
  <si>
    <t>0.046 ± 0.010</t>
  </si>
  <si>
    <t>0.057 ± 0.002</t>
  </si>
  <si>
    <t>0.084 ± 0.005</t>
  </si>
  <si>
    <t>0.031 ± 0.002</t>
  </si>
  <si>
    <t>0.020 ± 0.001</t>
  </si>
  <si>
    <t>0.009 ± 0.0003</t>
  </si>
  <si>
    <t>PCB 17</t>
  </si>
  <si>
    <t>ND</t>
  </si>
  <si>
    <t>PCB 18</t>
  </si>
  <si>
    <t>1.38 ± 0.02</t>
  </si>
  <si>
    <t>PCB 28/31</t>
  </si>
  <si>
    <t>125.00 ± 113.95</t>
  </si>
  <si>
    <t>8.58 ± 6.84</t>
  </si>
  <si>
    <t>1.00 ± 0.12</t>
  </si>
  <si>
    <t>10.68 ± 4.99</t>
  </si>
  <si>
    <t>4.44 ± 1.11</t>
  </si>
  <si>
    <t>5.32 ± 0.58</t>
  </si>
  <si>
    <t>PCB 33</t>
  </si>
  <si>
    <t>22.12 ± 0.63</t>
  </si>
  <si>
    <t>7.01 ± 2.46</t>
  </si>
  <si>
    <t>4.01 ± 0.05</t>
  </si>
  <si>
    <t>PCB 44</t>
  </si>
  <si>
    <t>31.88 ± 3.54</t>
  </si>
  <si>
    <t>0.69 ± 0.06</t>
  </si>
  <si>
    <t>0.84 ± 0.03</t>
  </si>
  <si>
    <t>0.93 ± 0.20</t>
  </si>
  <si>
    <t>2.94 ± 0.10</t>
  </si>
  <si>
    <t>2.89 ± 0.00</t>
  </si>
  <si>
    <t>PCB 49</t>
  </si>
  <si>
    <t>74.89 ± 31.84</t>
  </si>
  <si>
    <t>1.26 ± 0.10</t>
  </si>
  <si>
    <t>1.58 ± 0.52</t>
  </si>
  <si>
    <t>PCB 52</t>
  </si>
  <si>
    <t>76.38 ± 58.74</t>
  </si>
  <si>
    <t>1.53 ± 0.26</t>
  </si>
  <si>
    <t>10.86 ± 7.38</t>
  </si>
  <si>
    <t>2.74 ± 1.26</t>
  </si>
  <si>
    <t>1.01 ± 0.13</t>
  </si>
  <si>
    <t>1.53 ± 0.10</t>
  </si>
  <si>
    <t>0.74 ± 0.01</t>
  </si>
  <si>
    <t>3.10 ± 0.98</t>
  </si>
  <si>
    <t>3.32 ± 0.12</t>
  </si>
  <si>
    <t>PCB 70</t>
  </si>
  <si>
    <t>42.51 ± 6.89</t>
  </si>
  <si>
    <t>1.09 ± 0.16</t>
  </si>
  <si>
    <t>2.26 ± 0.52</t>
  </si>
  <si>
    <t>1.14 ± 0.47</t>
  </si>
  <si>
    <t>1.27 ± 0.08</t>
  </si>
  <si>
    <t>0.94 ± 0.17</t>
  </si>
  <si>
    <t>2.93 ± 0.90</t>
  </si>
  <si>
    <t>PCB 74</t>
  </si>
  <si>
    <t>144.83 ± 55.55</t>
  </si>
  <si>
    <t>6.56 ± 3.75</t>
  </si>
  <si>
    <t>16.69 ± 6.40</t>
  </si>
  <si>
    <t>1.86 ± 0.13</t>
  </si>
  <si>
    <t>2.53 ± 0.91</t>
  </si>
  <si>
    <t>7.91 ± 3.57</t>
  </si>
  <si>
    <t>3.72 ± 1.95</t>
  </si>
  <si>
    <t>0.92 ± 0.01</t>
  </si>
  <si>
    <t>3.02 ± 0.62</t>
  </si>
  <si>
    <t>PCB 82</t>
  </si>
  <si>
    <t>PCB 87</t>
  </si>
  <si>
    <t>23.47 ± 2.96</t>
  </si>
  <si>
    <t>2.57 ± 0.70</t>
  </si>
  <si>
    <t>11.15 ± 3.62</t>
  </si>
  <si>
    <t>2.22 ± 0.95</t>
  </si>
  <si>
    <t>1.45 ± 0.46</t>
  </si>
  <si>
    <t>1.48 ± 0.27</t>
  </si>
  <si>
    <t>1.88 ± 0.41</t>
  </si>
  <si>
    <t>2.79 ± 0.28</t>
  </si>
  <si>
    <t>3.28 ± 0.50</t>
  </si>
  <si>
    <t>PCB 95</t>
  </si>
  <si>
    <t>8.58 ± 1.55</t>
  </si>
  <si>
    <t>14.94 ± 10.44</t>
  </si>
  <si>
    <t>1.95 ± 1.11</t>
  </si>
  <si>
    <t>1.08 ± 0.32</t>
  </si>
  <si>
    <t>1.15 ± 0.26</t>
  </si>
  <si>
    <t>3.06 ± 0.46</t>
  </si>
  <si>
    <t>1.20 ± 0.10</t>
  </si>
  <si>
    <t>1.99 ± 0.15</t>
  </si>
  <si>
    <t>PCB 99</t>
  </si>
  <si>
    <t>290.43 ± 31.86</t>
  </si>
  <si>
    <t>31.60 ± 11.61</t>
  </si>
  <si>
    <t>67.14 ± 21.49</t>
  </si>
  <si>
    <t>18.56 ± 7.56</t>
  </si>
  <si>
    <t>2.53 ± 1.81</t>
  </si>
  <si>
    <t>10.44 ± 5.56</t>
  </si>
  <si>
    <t>7.13 ± 1.36</t>
  </si>
  <si>
    <t>1.64 ± 0.25</t>
  </si>
  <si>
    <t>1.87 ± 0.39</t>
  </si>
  <si>
    <t>3.09 ± 0.44</t>
  </si>
  <si>
    <t>4.83 ± 0.52</t>
  </si>
  <si>
    <t>PCB 101</t>
  </si>
  <si>
    <t>96.52 ± 13.23</t>
  </si>
  <si>
    <t>13.84 ± 4.44</t>
  </si>
  <si>
    <t>41.92 ± 25.18</t>
  </si>
  <si>
    <t>18.57 ± 10.53</t>
  </si>
  <si>
    <t>0.95 ± 0.29</t>
  </si>
  <si>
    <t>5.57 ± 2.38</t>
  </si>
  <si>
    <t>3.04 ± 0.55</t>
  </si>
  <si>
    <t>4.17 ± 0.70</t>
  </si>
  <si>
    <t>4.01 ± 0.95</t>
  </si>
  <si>
    <t>5.16 ± 0.82</t>
  </si>
  <si>
    <t>4.80 ± 0.83</t>
  </si>
  <si>
    <t>3.25 ± 0.15</t>
  </si>
  <si>
    <t>PCB 105</t>
  </si>
  <si>
    <t>91.31 ± 9.52</t>
  </si>
  <si>
    <t>10.73 ± 5.19</t>
  </si>
  <si>
    <t>54.16 ± 19.81</t>
  </si>
  <si>
    <t>1.49 ± 0.46</t>
  </si>
  <si>
    <t>1.64 ± 1.24</t>
  </si>
  <si>
    <t>9.00 ± 5.18</t>
  </si>
  <si>
    <t>0.98 ± 0.37</t>
  </si>
  <si>
    <t>2.36 ± 0.27</t>
  </si>
  <si>
    <t>1.70 ± 0.44</t>
  </si>
  <si>
    <t>2.12 ± 0.48</t>
  </si>
  <si>
    <t>3.93 ± 0.82</t>
  </si>
  <si>
    <t>0.90 ± 0.08</t>
  </si>
  <si>
    <t>PCB 110</t>
  </si>
  <si>
    <t>20.77 ± 2.73</t>
  </si>
  <si>
    <t>6.23 ± 2.82</t>
  </si>
  <si>
    <t>1.78 ± 0.91</t>
  </si>
  <si>
    <t>1.68 ± 0.44</t>
  </si>
  <si>
    <t>3.83 ± 0.60</t>
  </si>
  <si>
    <t>3.43 ± 0.88</t>
  </si>
  <si>
    <t>7.29 ± 0.82</t>
  </si>
  <si>
    <t>6.27 ± 1.05</t>
  </si>
  <si>
    <t>3.53 ± 0.15</t>
  </si>
  <si>
    <t>PCB 118</t>
  </si>
  <si>
    <t>403.51 ± 43.63</t>
  </si>
  <si>
    <t>35.77 ± 13.14</t>
  </si>
  <si>
    <t>205.78 ± 67.06</t>
  </si>
  <si>
    <t>10.03 ± 3.30</t>
  </si>
  <si>
    <t>5.41 ± 5.09</t>
  </si>
  <si>
    <t>27.90 ± 16.55</t>
  </si>
  <si>
    <t>10.45 ± 2.09</t>
  </si>
  <si>
    <t>7.29 ± 1.19</t>
  </si>
  <si>
    <t>2.20 ± 0.98</t>
  </si>
  <si>
    <t>4.80 ± 1.38</t>
  </si>
  <si>
    <t>9.42 ± 2.41</t>
  </si>
  <si>
    <t>2.41 ± 0.03</t>
  </si>
  <si>
    <t>PCB 128</t>
  </si>
  <si>
    <t>273.86 ± 31.41</t>
  </si>
  <si>
    <t>24.04 ± 9.84</t>
  </si>
  <si>
    <t>23.63 ± 7.60</t>
  </si>
  <si>
    <t>11.99 ± 4.52</t>
  </si>
  <si>
    <t>2.21 ± 1.82</t>
  </si>
  <si>
    <t>6.53 ± 4.23</t>
  </si>
  <si>
    <t>3.49 ± 0.73</t>
  </si>
  <si>
    <t>1.34 ± 0.13</t>
  </si>
  <si>
    <t>1.73 ± 0.39</t>
  </si>
  <si>
    <t>3.87 ± 0.42</t>
  </si>
  <si>
    <t>2.86 ± 0.01</t>
  </si>
  <si>
    <t>3.07 ± 0.04</t>
  </si>
  <si>
    <t>PCB 138</t>
  </si>
  <si>
    <t>2,048.41 ± 284.27</t>
  </si>
  <si>
    <t>184.58 ± 82.57</t>
  </si>
  <si>
    <t>152.48 ± 39.81</t>
  </si>
  <si>
    <t>97.12 ± 35.28</t>
  </si>
  <si>
    <t>8.51 ± 6.67</t>
  </si>
  <si>
    <t>46.66 ± 24.52</t>
  </si>
  <si>
    <t>23.10 ± 3.18</t>
  </si>
  <si>
    <t>7.09 ± 1.10</t>
  </si>
  <si>
    <t>5.07 ± 1.00</t>
  </si>
  <si>
    <t>6.30 ± 1.17</t>
  </si>
  <si>
    <t>8.83 ± 1.43</t>
  </si>
  <si>
    <t>4.52 ± 0.48</t>
  </si>
  <si>
    <t>PCB 149</t>
  </si>
  <si>
    <t>127.40 ± 19.08</t>
  </si>
  <si>
    <t>16.85 ± 6.10</t>
  </si>
  <si>
    <t>7.32 ± 3.33</t>
  </si>
  <si>
    <t>17.44 ± 9.43</t>
  </si>
  <si>
    <t>2.50 ± 1.02</t>
  </si>
  <si>
    <t>2.64 ± 0.39</t>
  </si>
  <si>
    <t>2.78 ± 0.50</t>
  </si>
  <si>
    <t>1.99 ± 0.43</t>
  </si>
  <si>
    <t>4.87 ± 1.00</t>
  </si>
  <si>
    <t>3.07 ± 0.56</t>
  </si>
  <si>
    <t>3.68 ± 0.31</t>
  </si>
  <si>
    <t>PCB 151</t>
  </si>
  <si>
    <t>34.84 ± 3.21</t>
  </si>
  <si>
    <t>2.08 ± 0.48</t>
  </si>
  <si>
    <t>3.02 ± 1.33</t>
  </si>
  <si>
    <t>2.67 ± 1.31</t>
  </si>
  <si>
    <t>1.43 ± 0.24</t>
  </si>
  <si>
    <t>1.01 ± 0.24</t>
  </si>
  <si>
    <t>1.41 ± 0.34</t>
  </si>
  <si>
    <t>PCB 153</t>
  </si>
  <si>
    <t>3,242.86 ± 455.69</t>
  </si>
  <si>
    <t>261.77 ± 132.63</t>
  </si>
  <si>
    <t>362.09 ± 82.96</t>
  </si>
  <si>
    <t>119.75 ± 35.49</t>
  </si>
  <si>
    <t>7.63 ± 5.36</t>
  </si>
  <si>
    <t>73.70 ± 38.87</t>
  </si>
  <si>
    <t>41.04 ± 5.48</t>
  </si>
  <si>
    <t>9.56 ± 1.16</t>
  </si>
  <si>
    <t>6.84 ± 1.69</t>
  </si>
  <si>
    <t>6.50 ± 1.36</t>
  </si>
  <si>
    <t>11.58 ± 1.58</t>
  </si>
  <si>
    <t>4.33 ± 0.45</t>
  </si>
  <si>
    <t>PCB 156</t>
  </si>
  <si>
    <t>184.03 ± 22.64</t>
  </si>
  <si>
    <t>13.14 ± 5.06</t>
  </si>
  <si>
    <t>45.37 ± 7.30</t>
  </si>
  <si>
    <t>4.55 ± 1.53</t>
  </si>
  <si>
    <t>1.77 ± 1.49</t>
  </si>
  <si>
    <t>5.60 ± 2.93</t>
  </si>
  <si>
    <t>2.35 ± 0.23</t>
  </si>
  <si>
    <t>0.00 ± 0.00</t>
  </si>
  <si>
    <t>0.86 ± 0.17</t>
  </si>
  <si>
    <t>2.36 ± 0.05</t>
  </si>
  <si>
    <t>2.45 ± 0.02</t>
  </si>
  <si>
    <t>PCB 158</t>
  </si>
  <si>
    <t>131.91 ± 18.11</t>
  </si>
  <si>
    <t>15.79 ± 6.78</t>
  </si>
  <si>
    <t>6.12 ± 2.59</t>
  </si>
  <si>
    <t>6.54 ± 2.48</t>
  </si>
  <si>
    <t>1.41 ± 1.03</t>
  </si>
  <si>
    <t>4.34 ± 2.44</t>
  </si>
  <si>
    <t>2.28 ± 0.43</t>
  </si>
  <si>
    <t>0.70 ± 0.19</t>
  </si>
  <si>
    <t>0.70 ± 0.18</t>
  </si>
  <si>
    <t>0.90 ± 0.22</t>
  </si>
  <si>
    <t>1.48 ± 0.22</t>
  </si>
  <si>
    <t>1.05 ± 0.07</t>
  </si>
  <si>
    <t>PCB 170</t>
  </si>
  <si>
    <t>727.73 ± 112.47</t>
  </si>
  <si>
    <t>47.01 ± 26.72</t>
  </si>
  <si>
    <t>66.81 ± 7.48</t>
  </si>
  <si>
    <t>17.72 ± 4.64</t>
  </si>
  <si>
    <t>1.70 ± 1.35</t>
  </si>
  <si>
    <t>9.44 ± 4.66</t>
  </si>
  <si>
    <t>5.62 ± 1.42</t>
  </si>
  <si>
    <t>0.89 ± 0.03</t>
  </si>
  <si>
    <t>PCB 171</t>
  </si>
  <si>
    <t>123.73 ± 19.02</t>
  </si>
  <si>
    <t>9.34 ± 5.16</t>
  </si>
  <si>
    <t>2.67 ± 0.45</t>
  </si>
  <si>
    <t>3.78 ± 0.75</t>
  </si>
  <si>
    <t>1.95 ± 0.86</t>
  </si>
  <si>
    <t>1.38 ± 0.09</t>
  </si>
  <si>
    <t>1.52 ± 0.08</t>
  </si>
  <si>
    <t>1.37 ± 0.68</t>
  </si>
  <si>
    <t>PCB 177</t>
  </si>
  <si>
    <t>213.99 ± 38.90</t>
  </si>
  <si>
    <t>19.24 ± 11.61</t>
  </si>
  <si>
    <t>15.65 ± 2.48</t>
  </si>
  <si>
    <t>9.29 ± 2.17</t>
  </si>
  <si>
    <t>3.50 ± 1.54</t>
  </si>
  <si>
    <t>1.64 ± 0.26</t>
  </si>
  <si>
    <t>2.85 ± 2.17</t>
  </si>
  <si>
    <t>2.63 ± 0.92</t>
  </si>
  <si>
    <t>PCB 180</t>
  </si>
  <si>
    <t>2,088.14 ± 337.15</t>
  </si>
  <si>
    <t>124.40 ± 68.44</t>
  </si>
  <si>
    <t>133.13 ± 30.84</t>
  </si>
  <si>
    <t>57.49 ± 15.84</t>
  </si>
  <si>
    <t>2.92 ± 1.51</t>
  </si>
  <si>
    <t>29.51 ± 14.97</t>
  </si>
  <si>
    <t>16.56 ± 3.00</t>
  </si>
  <si>
    <t>2.84 ± 0.42</t>
  </si>
  <si>
    <t>2.69 ± 0.23</t>
  </si>
  <si>
    <t>2.23 ± 0.62</t>
  </si>
  <si>
    <t>2.70 ± 0.25</t>
  </si>
  <si>
    <t>5.66 ± 0.01</t>
  </si>
  <si>
    <t>PCB 183</t>
  </si>
  <si>
    <t>357.18 ± 55.52</t>
  </si>
  <si>
    <t>27.80 ± 16.30</t>
  </si>
  <si>
    <t>24.89 ± 1.94</t>
  </si>
  <si>
    <t>12.50 ± 3.66</t>
  </si>
  <si>
    <t>6.12 ± 3.05</t>
  </si>
  <si>
    <t>3.87 ± 0.80</t>
  </si>
  <si>
    <t>PCB 187</t>
  </si>
  <si>
    <t>1,438.13 ± 218.77</t>
  </si>
  <si>
    <t>80.33 ± 43.17</t>
  </si>
  <si>
    <t>96.85 ± 21.54</t>
  </si>
  <si>
    <t>110.18 ± 31.39</t>
  </si>
  <si>
    <t>0.96 ± 0.44</t>
  </si>
  <si>
    <t>21.33 ± 10.68</t>
  </si>
  <si>
    <t>12.68 ± 1.77</t>
  </si>
  <si>
    <t>3.57 ± 0.92</t>
  </si>
  <si>
    <t>2.25 ± 0.58</t>
  </si>
  <si>
    <t>2.92 ± 0.69</t>
  </si>
  <si>
    <t>2.95 ± 0.10</t>
  </si>
  <si>
    <t>4.30 ± 0.49</t>
  </si>
  <si>
    <t>PCB 194</t>
  </si>
  <si>
    <t>408.06 ± 62.56</t>
  </si>
  <si>
    <t>20.27 ± 9.32</t>
  </si>
  <si>
    <t>28.22 ± 4.64</t>
  </si>
  <si>
    <t>11.91 ± 2.71</t>
  </si>
  <si>
    <t>0.81 ± 0.32</t>
  </si>
  <si>
    <t>5.40 ± 2.98</t>
  </si>
  <si>
    <t>3.78 ± 1.13</t>
  </si>
  <si>
    <t>1.11 ± 0.11</t>
  </si>
  <si>
    <t>PCB 195</t>
  </si>
  <si>
    <t>114.19 ± 13.11</t>
  </si>
  <si>
    <t>6.60 ± 3.16</t>
  </si>
  <si>
    <t>9.86 ± 1.54</t>
  </si>
  <si>
    <t>4.05 ± 0.87</t>
  </si>
  <si>
    <t>1.97 ± 0.62</t>
  </si>
  <si>
    <t>0.99 ± 0.29</t>
  </si>
  <si>
    <t>PCB 199</t>
  </si>
  <si>
    <t>413.16 ± 60.04</t>
  </si>
  <si>
    <t>26.73 ± 14.35</t>
  </si>
  <si>
    <t>30.27 ± 6.83</t>
  </si>
  <si>
    <t>22.68 ± 6.34</t>
  </si>
  <si>
    <t>6.91 ± 3.74</t>
  </si>
  <si>
    <t>5.10 ± 1.24</t>
  </si>
  <si>
    <t>PCB 205</t>
  </si>
  <si>
    <t>41.34 ± 2.62</t>
  </si>
  <si>
    <t>1.62 ± 0.46</t>
  </si>
  <si>
    <t>1.64 ± 0.09</t>
  </si>
  <si>
    <t>1.26 ± 0.12</t>
  </si>
  <si>
    <t>PCB 206</t>
  </si>
  <si>
    <t>121.75 ± 11.89</t>
  </si>
  <si>
    <t>9.14 ± 3.79</t>
  </si>
  <si>
    <t>9.30 ± 1.89</t>
  </si>
  <si>
    <t>8.78 ± 2.33</t>
  </si>
  <si>
    <t>2.03 ± 1.05</t>
  </si>
  <si>
    <t>5.55 ± 1.76</t>
  </si>
  <si>
    <t>1.30 ± 0.15</t>
  </si>
  <si>
    <t>1.19 ± 0.39</t>
  </si>
  <si>
    <t>PCB 208</t>
  </si>
  <si>
    <t>46.48 ± 3.36</t>
  </si>
  <si>
    <t>2.71 ± 0.60</t>
  </si>
  <si>
    <t>2.56 ± 0.28</t>
  </si>
  <si>
    <t>2.94 ± 0.57</t>
  </si>
  <si>
    <t>PCB 209</t>
  </si>
  <si>
    <t>50.31 ± 4.19</t>
  </si>
  <si>
    <t>3.88 ± 1.74</t>
  </si>
  <si>
    <t>4.11 ± 0.57</t>
  </si>
  <si>
    <t>6.62 ± 1.46</t>
  </si>
  <si>
    <t>1.50 ± 0.23</t>
  </si>
  <si>
    <t>0.84 ± 0.07</t>
  </si>
  <si>
    <t>ΣPCB</t>
  </si>
  <si>
    <t>1245-TCB</t>
  </si>
  <si>
    <t>10.06 ± 3.92</t>
  </si>
  <si>
    <t>1234-TCB</t>
  </si>
  <si>
    <t>1.22 ± 0.05</t>
  </si>
  <si>
    <t>6.99 ± 1.97</t>
  </si>
  <si>
    <t>26.88 ± 4.08</t>
  </si>
  <si>
    <t>2.50 ± 0.69</t>
  </si>
  <si>
    <t>5.74 ± 1.68</t>
  </si>
  <si>
    <t>9.71 ± 4.34</t>
  </si>
  <si>
    <t>0.72 ± 0.14</t>
  </si>
  <si>
    <t>1.97 ± 0.40</t>
  </si>
  <si>
    <t>7.01 ± 5.66</t>
  </si>
  <si>
    <t>1.72 ± 0.36</t>
  </si>
  <si>
    <t>2.07 ± 0.63</t>
  </si>
  <si>
    <t>8.46 ± 2.74</t>
  </si>
  <si>
    <t>3.04 ± 0.63</t>
  </si>
  <si>
    <t>3.12 ± 0.29</t>
  </si>
  <si>
    <t>82.53 ± 17.39</t>
  </si>
  <si>
    <t>8.17 ± 2.16</t>
  </si>
  <si>
    <t>37.72 ± 6.14</t>
  </si>
  <si>
    <t>10.94 ± 2.33</t>
  </si>
  <si>
    <t>1.11 ± 0.21</t>
  </si>
  <si>
    <t>14.92 ± 4.59</t>
  </si>
  <si>
    <t>47.19 ± 28.36</t>
  </si>
  <si>
    <t>3.88 ± 0.97</t>
  </si>
  <si>
    <t>11.93 ± 3.27</t>
  </si>
  <si>
    <t>9.32 ± 3.21</t>
  </si>
  <si>
    <t>3.15 ± 0.38</t>
  </si>
  <si>
    <t>3.76 ± 0.61</t>
  </si>
  <si>
    <t>1.01 ± 0.06</t>
  </si>
  <si>
    <t>1.30 ± 0.14</t>
  </si>
  <si>
    <t>6.29 ± 1.58</t>
  </si>
  <si>
    <t>0.79 ± 0.15</t>
  </si>
  <si>
    <t>1.78 ± 1.02</t>
  </si>
  <si>
    <t>2.82 ± 0.49</t>
  </si>
  <si>
    <t>13.49 ± 7.08</t>
  </si>
  <si>
    <t>Σ HCH</t>
  </si>
  <si>
    <t>631.24 ± 96.76</t>
  </si>
  <si>
    <t>67.50 ± 22.02</t>
  </si>
  <si>
    <t>129.36 ± 109.91</t>
  </si>
  <si>
    <t>32.46 ± 20.74</t>
  </si>
  <si>
    <t>1.68 ± 0.52</t>
  </si>
  <si>
    <t>58.03 ± 42.46</t>
  </si>
  <si>
    <t>11.42 ± 3.93</t>
  </si>
  <si>
    <t>1.64 ± 0.18</t>
  </si>
  <si>
    <t>2.23 ± 0.79</t>
  </si>
  <si>
    <t>9.50 ± 5.17</t>
  </si>
  <si>
    <t>2.94 ± 0.25</t>
  </si>
  <si>
    <t>5.41 ± 1.58</t>
  </si>
  <si>
    <t>1,322.41 ± 150.60</t>
  </si>
  <si>
    <t>86.71 ± 23.96</t>
  </si>
  <si>
    <t>211.58 ± 81.08</t>
  </si>
  <si>
    <t>81.87 ± 21.11</t>
  </si>
  <si>
    <t>4.13 ± 0.70</t>
  </si>
  <si>
    <t>191.78 ± 49.56</t>
  </si>
  <si>
    <t>76.54 ± 39.02</t>
  </si>
  <si>
    <t>30.77 ± 24.21</t>
  </si>
  <si>
    <t>9.07 ± 3.31</t>
  </si>
  <si>
    <t>26.77 ± 13.08</t>
  </si>
  <si>
    <t>73.13 ± 35.17</t>
  </si>
  <si>
    <t>33.15 ± 11.71</t>
  </si>
  <si>
    <t>17.94 ± 2.07</t>
  </si>
  <si>
    <t>7.75 ± 0.17</t>
  </si>
  <si>
    <t>8.95 ± 0.38</t>
  </si>
  <si>
    <t>1.43 ± 0.03</t>
  </si>
  <si>
    <t>1.33 ± 0.32</t>
  </si>
  <si>
    <t>7.52 ± 6.67</t>
  </si>
  <si>
    <t>3.62 ± 0.70</t>
  </si>
  <si>
    <t>2,489.74 ± 475.13</t>
  </si>
  <si>
    <t>119.12 ± 51.37</t>
  </si>
  <si>
    <t>358.11 ± 112.47</t>
  </si>
  <si>
    <t>83.62 ± 40.17</t>
  </si>
  <si>
    <t>16.17 ± 9.85</t>
  </si>
  <si>
    <t>12.75 ± 3.70</t>
  </si>
  <si>
    <t>1.97 ± 1.38</t>
  </si>
  <si>
    <t>4.72 ± 3.32</t>
  </si>
  <si>
    <t>46.64 ± 47.89</t>
  </si>
  <si>
    <t>3.78 ± 1.45</t>
  </si>
  <si>
    <t>8.38 ± 1.76</t>
  </si>
  <si>
    <t>231.53 ± 39.72</t>
  </si>
  <si>
    <t>18.67 ± 7.34</t>
  </si>
  <si>
    <t>50.00 ± 19.45</t>
  </si>
  <si>
    <t>11.63 ± 4.38</t>
  </si>
  <si>
    <t>15.12 ± 9.76</t>
  </si>
  <si>
    <t>2.68 ± 0.76</t>
  </si>
  <si>
    <t>Σ CHL</t>
  </si>
  <si>
    <t>1,716.45 ± 265.45</t>
  </si>
  <si>
    <t>186.86 ± 76.94</t>
  </si>
  <si>
    <t>65.78 ± 18.27</t>
  </si>
  <si>
    <t>79.54 ± 42.47</t>
  </si>
  <si>
    <t>18.75 ± 8.48</t>
  </si>
  <si>
    <t>91.57 ± 13.45</t>
  </si>
  <si>
    <t>43.03 ± 14.81</t>
  </si>
  <si>
    <t>10.69 ± 3.41</t>
  </si>
  <si>
    <t>5.15 ± 0.98</t>
  </si>
  <si>
    <t>41.15 ± 17.50</t>
  </si>
  <si>
    <t>13.26 ± 4.08</t>
  </si>
  <si>
    <t>69.19 ± 16.04</t>
  </si>
  <si>
    <t>23,927.59 ± 2,667.96</t>
  </si>
  <si>
    <t>1,671.51 ± 798.62</t>
  </si>
  <si>
    <t>1,397.33 ± 285.10</t>
  </si>
  <si>
    <t>2,213.20 ± 1,100.57</t>
  </si>
  <si>
    <t>123.44 ± 90.40</t>
  </si>
  <si>
    <t>355.57 ± 178.29</t>
  </si>
  <si>
    <t>135.62 ± 36.68</t>
  </si>
  <si>
    <t>28.38 ± 7.95</t>
  </si>
  <si>
    <t>118.26 ± 51.51</t>
  </si>
  <si>
    <t>1,163.42 ± 796.66</t>
  </si>
  <si>
    <t>45.59 ± 8.25</t>
  </si>
  <si>
    <t>131.01 ± 69.78</t>
  </si>
  <si>
    <t>358.26 ± 102.21</t>
  </si>
  <si>
    <t>10.83 ± 9.46</t>
  </si>
  <si>
    <t>65.44 ± 15.37</t>
  </si>
  <si>
    <t>33.57 ± 19.56</t>
  </si>
  <si>
    <t>1.99 ± 0.98</t>
  </si>
  <si>
    <t>4.12 ± 2.25</t>
  </si>
  <si>
    <t>5.44 ± 2.54</t>
  </si>
  <si>
    <t>1.97 ± 0.67</t>
  </si>
  <si>
    <t>69.34 ± 67.07</t>
  </si>
  <si>
    <t>8.23 ± 3.27</t>
  </si>
  <si>
    <t>21.38 ± 8.37</t>
  </si>
  <si>
    <t>353.98 ± 48.35</t>
  </si>
  <si>
    <t>5.70 ± 4.55</t>
  </si>
  <si>
    <t>47.40 ± 10.15</t>
  </si>
  <si>
    <t>17.05 ± 4.81</t>
  </si>
  <si>
    <t>5.47 ± 4.32</t>
  </si>
  <si>
    <t>3.40 ± 0.41</t>
  </si>
  <si>
    <t>4.99 ± 2.48</t>
  </si>
  <si>
    <t>0.93 ± 0.18</t>
  </si>
  <si>
    <t>24.96 ± 21.10</t>
  </si>
  <si>
    <t>3.72 ± 0.82</t>
  </si>
  <si>
    <t>13.47 ± 7.87</t>
  </si>
  <si>
    <t>1,562.34 ± 1,200.44</t>
  </si>
  <si>
    <t>8.63 ± 5.24</t>
  </si>
  <si>
    <t>277.31 ± 257.92</t>
  </si>
  <si>
    <t>4.79 ± 1.06</t>
  </si>
  <si>
    <t>0.88 ± 0.23</t>
  </si>
  <si>
    <t>3.29 ± 1.42</t>
  </si>
  <si>
    <t>3.35 ± 0.53</t>
  </si>
  <si>
    <t>BDE 15</t>
  </si>
  <si>
    <t>BDE 17</t>
  </si>
  <si>
    <t>2.55 ± 0.24</t>
  </si>
  <si>
    <t>BDE 28</t>
  </si>
  <si>
    <t>2.94 ± 0.58</t>
  </si>
  <si>
    <t>BDE 47</t>
  </si>
  <si>
    <t>633.23 ± 75.54</t>
  </si>
  <si>
    <t>229.89 ± 146.53</t>
  </si>
  <si>
    <t>14.81 ± 3.31</t>
  </si>
  <si>
    <t>38.31 ± 9.26</t>
  </si>
  <si>
    <t>9.76 ± 3.41</t>
  </si>
  <si>
    <t>42.12 ± 16.20</t>
  </si>
  <si>
    <t>8.44 ± 2.78</t>
  </si>
  <si>
    <t>3.45 ± 0.73</t>
  </si>
  <si>
    <t>5.17 ± 1.09</t>
  </si>
  <si>
    <t>15.64 ± 1.89</t>
  </si>
  <si>
    <t>50.53 ± 37.28</t>
  </si>
  <si>
    <t>BDE 49</t>
  </si>
  <si>
    <t>4.36 ± 1.84</t>
  </si>
  <si>
    <t>BDE 66</t>
  </si>
  <si>
    <t>10.38 ± 4.30</t>
  </si>
  <si>
    <t>BDE 85</t>
  </si>
  <si>
    <t>27.31 ± 5.17</t>
  </si>
  <si>
    <t>9.09 ± 4.54</t>
  </si>
  <si>
    <t>BDE 99</t>
  </si>
  <si>
    <t>1,803.84 ± 258.21</t>
  </si>
  <si>
    <t>613.19 ± 411.85</t>
  </si>
  <si>
    <t>37.58 ± 10.20</t>
  </si>
  <si>
    <t>69.89 ± 18.64</t>
  </si>
  <si>
    <t>12.40 ± 4.67</t>
  </si>
  <si>
    <t>54.17 ± 23.52</t>
  </si>
  <si>
    <t>22.78 ± 9.08</t>
  </si>
  <si>
    <t>4.21 ± 0.16</t>
  </si>
  <si>
    <t>2.75 ± 0.56</t>
  </si>
  <si>
    <t>7.34 ± 1.02</t>
  </si>
  <si>
    <t>19.69 ± 10.47</t>
  </si>
  <si>
    <t>BDE 100</t>
  </si>
  <si>
    <t>535.14 ± 64.07</t>
  </si>
  <si>
    <t>114.18 ± 63.48</t>
  </si>
  <si>
    <t>12.59 ± 1.28</t>
  </si>
  <si>
    <t>34.24 ± 7.75</t>
  </si>
  <si>
    <t>21.22 ± 8.10</t>
  </si>
  <si>
    <t>30.20 ± 0.29</t>
  </si>
  <si>
    <t>46.50 ± 4.57</t>
  </si>
  <si>
    <t>BDE 138</t>
  </si>
  <si>
    <t>108.87 ± 40.63</t>
  </si>
  <si>
    <t>13.10 ± 8.21</t>
  </si>
  <si>
    <t>BDE 153</t>
  </si>
  <si>
    <t>795.51 ± 162.46</t>
  </si>
  <si>
    <t>90.57 ± 54.61</t>
  </si>
  <si>
    <t>13.52 ± 1.48</t>
  </si>
  <si>
    <t>16.31 ± 4.79</t>
  </si>
  <si>
    <t>5.29 ± 0.91</t>
  </si>
  <si>
    <t>16.12 ± 11.17</t>
  </si>
  <si>
    <t>9.15 ± 3.22</t>
  </si>
  <si>
    <t>11.10 ± 4.13</t>
  </si>
  <si>
    <t>BDE 154</t>
  </si>
  <si>
    <t>253.74 ± 29.71</t>
  </si>
  <si>
    <t>42.70 ± 30.60</t>
  </si>
  <si>
    <t>4.65 ± 0.60</t>
  </si>
  <si>
    <t>9.75 ± 2.08</t>
  </si>
  <si>
    <t>1.82 ± 0.54</t>
  </si>
  <si>
    <t>4.50 ± 2.21</t>
  </si>
  <si>
    <t>4.51 ± 1.52</t>
  </si>
  <si>
    <t>16.99 ± 1.08</t>
  </si>
  <si>
    <t>BDE 183</t>
  </si>
  <si>
    <t>1,464.93 ± 945.23</t>
  </si>
  <si>
    <t>BDE 209</t>
  </si>
  <si>
    <t>97.60 ± 23.16</t>
  </si>
  <si>
    <t>Σ PBDE</t>
  </si>
  <si>
    <t>City</t>
  </si>
  <si>
    <t>cen_17</t>
  </si>
  <si>
    <t>cen_18</t>
  </si>
  <si>
    <t>cen_28/31</t>
  </si>
  <si>
    <t>cen_33</t>
  </si>
  <si>
    <t>cen_44</t>
  </si>
  <si>
    <t>cen_49</t>
  </si>
  <si>
    <t>cen_52</t>
  </si>
  <si>
    <t>cen_70</t>
  </si>
  <si>
    <t>cen_74</t>
  </si>
  <si>
    <t>cen_82</t>
  </si>
  <si>
    <t>cen_87</t>
  </si>
  <si>
    <t>cen_95</t>
  </si>
  <si>
    <t>cen_99</t>
  </si>
  <si>
    <t>cen_101</t>
  </si>
  <si>
    <t>cen_105</t>
  </si>
  <si>
    <t>cen_110</t>
  </si>
  <si>
    <t>cen_118</t>
  </si>
  <si>
    <t>cen_128</t>
  </si>
  <si>
    <t>cen_138</t>
  </si>
  <si>
    <t>cen_149</t>
  </si>
  <si>
    <t>cen_151</t>
  </si>
  <si>
    <t>cen_153</t>
  </si>
  <si>
    <t>cen_156</t>
  </si>
  <si>
    <t>cen_158</t>
  </si>
  <si>
    <t>cen_170</t>
  </si>
  <si>
    <t>cen_171</t>
  </si>
  <si>
    <t>cen_177</t>
  </si>
  <si>
    <t>cen_180</t>
  </si>
  <si>
    <t>cen_183</t>
  </si>
  <si>
    <t>cen_187</t>
  </si>
  <si>
    <t>cen_191</t>
  </si>
  <si>
    <t>cen_194</t>
  </si>
  <si>
    <t>cen_195</t>
  </si>
  <si>
    <t>cen_199</t>
  </si>
  <si>
    <t>cen_205</t>
  </si>
  <si>
    <t>cen_206</t>
  </si>
  <si>
    <t>cen_208</t>
  </si>
  <si>
    <t>cen_209</t>
  </si>
  <si>
    <t>FALSE</t>
  </si>
  <si>
    <t>1245.TCB</t>
  </si>
  <si>
    <t>cen_1245TCB</t>
  </si>
  <si>
    <t>1234.TCB</t>
  </si>
  <si>
    <t>cen_1234TCB</t>
  </si>
  <si>
    <t>cen_QCB</t>
  </si>
  <si>
    <t>cen_HCB</t>
  </si>
  <si>
    <t>a.HCH</t>
  </si>
  <si>
    <t>cen_aHCH</t>
  </si>
  <si>
    <t>b.HCH</t>
  </si>
  <si>
    <t>cen_bHCH</t>
  </si>
  <si>
    <t>g.HCH</t>
  </si>
  <si>
    <t>cen_gHCH</t>
  </si>
  <si>
    <t>cen_OCS</t>
  </si>
  <si>
    <t>Hep.Epo</t>
  </si>
  <si>
    <t>cen_HepEp</t>
  </si>
  <si>
    <t>cen_Oxy</t>
  </si>
  <si>
    <t>trans.Chlordane</t>
  </si>
  <si>
    <t>cen_transChlo</t>
  </si>
  <si>
    <t>cis.Chlordane</t>
  </si>
  <si>
    <t>cen_cisChlo</t>
  </si>
  <si>
    <t>trans.Nonachlor</t>
  </si>
  <si>
    <t>cen_transNon</t>
  </si>
  <si>
    <t>cis.Nonachlor</t>
  </si>
  <si>
    <t>cen_cisNon</t>
  </si>
  <si>
    <t>cen_DDE</t>
  </si>
  <si>
    <t>cen_Diel</t>
  </si>
  <si>
    <t>DDD</t>
  </si>
  <si>
    <t>cen_DDD</t>
  </si>
  <si>
    <t>DDT</t>
  </si>
  <si>
    <t>cen_DDT</t>
  </si>
  <si>
    <t>cen_Mirex</t>
  </si>
  <si>
    <t>Appendix 1. List of POPs analysed in biotic samples with method detection limits (MDL) and method quantification limits (MQL) from both labs. Lipid equivalent MDLs were calculated using an average lipid equivalent value averaged from each species group or trophic level.</t>
  </si>
  <si>
    <t>Σ CBZ</t>
  </si>
  <si>
    <t>Analysis Exceptions</t>
  </si>
  <si>
    <t>BDE15</t>
  </si>
  <si>
    <t>cen_BDE15</t>
  </si>
  <si>
    <t>BDE17</t>
  </si>
  <si>
    <t>cen_BDE17</t>
  </si>
  <si>
    <t>BDE28</t>
  </si>
  <si>
    <t>cen_BDE28</t>
  </si>
  <si>
    <t>cen_BDE47</t>
  </si>
  <si>
    <t>BDE49</t>
  </si>
  <si>
    <t>cen_BDE49</t>
  </si>
  <si>
    <t>BDE66</t>
  </si>
  <si>
    <t>cen_BED66</t>
  </si>
  <si>
    <t>BDE85</t>
  </si>
  <si>
    <t>cen_BDE85</t>
  </si>
  <si>
    <t>BDE99</t>
  </si>
  <si>
    <t>cen_BED99</t>
  </si>
  <si>
    <t>BDE100</t>
  </si>
  <si>
    <t>cen_BDE100</t>
  </si>
  <si>
    <t>BDE138</t>
  </si>
  <si>
    <t>cen_BDE138</t>
  </si>
  <si>
    <t>BDE153</t>
  </si>
  <si>
    <t>cen_BDE153</t>
  </si>
  <si>
    <t>cen_BDE154</t>
  </si>
  <si>
    <t>BDE183</t>
  </si>
  <si>
    <t>cen_BDE183</t>
  </si>
  <si>
    <t>cen_BDE209</t>
  </si>
  <si>
    <t>cen_119</t>
  </si>
  <si>
    <t>cen_190</t>
  </si>
  <si>
    <t>cen_196</t>
  </si>
  <si>
    <t>cen_197</t>
  </si>
  <si>
    <t>cen_207</t>
  </si>
  <si>
    <t>cen_TBECH</t>
  </si>
  <si>
    <t>cen_HBB</t>
  </si>
  <si>
    <t>cen_BB101</t>
  </si>
  <si>
    <t>cen_HBCDD</t>
  </si>
  <si>
    <t>cen_BTBPE</t>
  </si>
  <si>
    <t>cen_synDP</t>
  </si>
  <si>
    <t>cen_antiDP</t>
  </si>
  <si>
    <t>TRUE</t>
  </si>
  <si>
    <t>3.26  ± 0.67</t>
  </si>
  <si>
    <t>1.48  ± 0.16</t>
  </si>
  <si>
    <t>389.67  ± 103.95</t>
  </si>
  <si>
    <t>6.66  ± 1.78</t>
  </si>
  <si>
    <t>4.56  ± 0.55</t>
  </si>
  <si>
    <t>13.71  ± 2.11</t>
  </si>
  <si>
    <t>PCB 191</t>
  </si>
  <si>
    <t>22.86 ± 2.16</t>
  </si>
  <si>
    <t>1.03 ± 0.13</t>
  </si>
  <si>
    <t>1.46 ± 0.32</t>
  </si>
  <si>
    <t>cen_PMIR</t>
  </si>
  <si>
    <t>OC = Organic Carbon, C = Carbon, N = Nitrogen, N:P = ratio of nitrogen to protein, DTP = Dietary Trophic Position, ITP =  Isotopic Trophic Position</t>
  </si>
  <si>
    <t>Z Statistic</t>
  </si>
  <si>
    <t>Newton-Raphson Iterations</t>
  </si>
  <si>
    <t>df</t>
  </si>
  <si>
    <t>AIC</t>
  </si>
  <si>
    <t>step 1</t>
  </si>
  <si>
    <t>step 2</t>
  </si>
  <si>
    <t>&lt; 0.0001</t>
  </si>
  <si>
    <t>Loglik (model)</t>
  </si>
  <si>
    <t>Loglik (null)</t>
  </si>
  <si>
    <t>% Det</t>
  </si>
  <si>
    <t>LCL</t>
  </si>
  <si>
    <t>UCL</t>
  </si>
  <si>
    <r>
      <t>Appendix 4. Stable isotope data used to determine proportion of prey δ</t>
    </r>
    <r>
      <rPr>
        <b/>
        <vertAlign val="superscript"/>
        <sz val="12"/>
        <color theme="1"/>
        <rFont val="Helvetica"/>
        <family val="2"/>
      </rPr>
      <t>15</t>
    </r>
    <r>
      <rPr>
        <b/>
        <sz val="12"/>
        <color theme="1"/>
        <rFont val="Helvetica"/>
        <family val="2"/>
      </rPr>
      <t>N and prey δ</t>
    </r>
    <r>
      <rPr>
        <b/>
        <vertAlign val="superscript"/>
        <sz val="12"/>
        <color theme="1"/>
        <rFont val="Helvetica"/>
        <family val="2"/>
      </rPr>
      <t>13</t>
    </r>
    <r>
      <rPr>
        <b/>
        <sz val="12"/>
        <color theme="1"/>
        <rFont val="Helvetica"/>
        <family val="2"/>
      </rPr>
      <t>C and average prey δ15N and prey δ13C for each predator, which were subsequently used in linear mixed effects model to determine trophic enrichment factor.</t>
    </r>
  </si>
  <si>
    <t>Log Kow</t>
  </si>
  <si>
    <t>Houdet et al. 2008</t>
  </si>
  <si>
    <t>Muir et al. 2003</t>
  </si>
  <si>
    <t>Log Koa</t>
  </si>
  <si>
    <r>
      <t>Appendix 3. Measured (moisture, lipids, δ</t>
    </r>
    <r>
      <rPr>
        <b/>
        <vertAlign val="superscript"/>
        <sz val="12"/>
        <color theme="1"/>
        <rFont val="Helvetica"/>
        <family val="2"/>
      </rPr>
      <t>15</t>
    </r>
    <r>
      <rPr>
        <b/>
        <sz val="12"/>
        <color theme="1"/>
        <rFont val="Helvetica"/>
        <family val="2"/>
      </rPr>
      <t>N, δ</t>
    </r>
    <r>
      <rPr>
        <b/>
        <vertAlign val="superscript"/>
        <sz val="12"/>
        <color theme="1"/>
        <rFont val="Helvetica"/>
        <family val="2"/>
      </rPr>
      <t>13</t>
    </r>
    <r>
      <rPr>
        <b/>
        <sz val="12"/>
        <color theme="1"/>
        <rFont val="Helvetica"/>
        <family val="2"/>
      </rPr>
      <t xml:space="preserve">C, % carbon, and % nitrogen) and calculated (proteins, DTP, ITP, and lipid eq.) properties of each sample. </t>
    </r>
  </si>
  <si>
    <t>Appendix 5. Stable istope data used to calculate isotopic trophic position based on isotopic enrichment factor from Mizutani et al. 1991, from averaged prey, and from proportional prey.</t>
  </si>
  <si>
    <t>ITP with 2.4% IE</t>
  </si>
  <si>
    <t>ITP with 2.88% IE</t>
  </si>
  <si>
    <t>ITP with 3.48% IE</t>
  </si>
  <si>
    <t>DTP = Dietary Trophic Position, ITP =  Isotopic Trophic Position, IE = Isotopic Enrichment, SD = Standard Deviation, SE = Standard Error</t>
  </si>
  <si>
    <t>1.96 ± 0.10</t>
  </si>
  <si>
    <t>2.23 ± 0.15</t>
  </si>
  <si>
    <t>2.81 ± 0.13</t>
  </si>
  <si>
    <t>3.28 ± 0.11</t>
  </si>
  <si>
    <t>3.18 ± 0.08</t>
  </si>
  <si>
    <t>3.38 ± 0.20</t>
  </si>
  <si>
    <t>2.91 ± 0.14</t>
  </si>
  <si>
    <t>3.76 ± 0.11</t>
  </si>
  <si>
    <t>3.86 ± 0.17</t>
  </si>
  <si>
    <t>4.27 ± 0.05</t>
  </si>
  <si>
    <t xml:space="preserve">ITP values are arithmetic means with standard error. Percent Lipid equivalent values are arithmetic means with standard error. </t>
  </si>
  <si>
    <t>&lt; 30.03</t>
  </si>
  <si>
    <t>&lt; 706.42</t>
  </si>
  <si>
    <t xml:space="preserve">  &lt; 207.10</t>
  </si>
  <si>
    <t>ITP ± SE</t>
  </si>
  <si>
    <t xml:space="preserve">Appendix 6. Frequency of detection of each legacy POP within samples across the food-web. </t>
  </si>
  <si>
    <t>Appendix 8. Lipid equivalent concentrations (ng/g lipid eq.) of PCBs within each sample collected across Metro Vancouver in 2016. Each PCB has a corresponding column that indicates if the concentration was censored (i.e. below the method detection limit) in the sample.</t>
  </si>
  <si>
    <t>Appendix 9. Lipid equivalent concentrations (ng/g lipid eq.) of OCPs within each sample collected across Metro Vancouver in 2016. Each OCP has a corresponding column that indicates if the concentration was censored (i.e. below the method detection limit) in the sample.</t>
  </si>
  <si>
    <t>Appendix 11. Statistical results from censored regressions to determine TMFs of legacy POPs with detection frequencies greater than 50% .</t>
  </si>
  <si>
    <t>Lipid Eq.</t>
  </si>
  <si>
    <t>Appendix 10. Lipid equivalent concentrations (ng/g lipid eq.) of PBDEs and BFRs within each sample collected across Metro Vancouver in 2016. Each PBDE and BFR has a corresponding column that indicates if the concentration was censored (i.e. below the method detection limit) in the sample.</t>
  </si>
  <si>
    <t>Type of PFC</t>
  </si>
  <si>
    <t>Acronym</t>
  </si>
  <si>
    <t>AGAT MDL (ng/g wet)</t>
  </si>
  <si>
    <t>Sample Exceptions</t>
  </si>
  <si>
    <t>Perfluorinated Carboxylic Acids (PFCAs)</t>
  </si>
  <si>
    <t>Not analysed in berries</t>
  </si>
  <si>
    <t>Perfluorinated Sulfonic Acids (PFSAs)</t>
  </si>
  <si>
    <t xml:space="preserve">Appendix 12. List of PFCs analysed in biotic samples with method detection limits (MDL) and method quantification limits (MQL) if available. </t>
  </si>
  <si>
    <t>City-Region</t>
  </si>
  <si>
    <t>Client ID</t>
  </si>
  <si>
    <t>cen_PFBA</t>
  </si>
  <si>
    <t>cen_PFPeA</t>
  </si>
  <si>
    <t>cen_PFHxA</t>
  </si>
  <si>
    <t>cen_PFHpA</t>
  </si>
  <si>
    <t>cen_PFOA</t>
  </si>
  <si>
    <t>cen_PFNA</t>
  </si>
  <si>
    <t>cen_PFDA</t>
  </si>
  <si>
    <t>cen_PFUdA</t>
  </si>
  <si>
    <t>cen_PFDoA</t>
  </si>
  <si>
    <t>cen_PFTrDA</t>
  </si>
  <si>
    <t>cen_PFTeDA</t>
  </si>
  <si>
    <t>cen_PFHxDA</t>
  </si>
  <si>
    <t>cen_PFODA</t>
  </si>
  <si>
    <t>cen_PFBS</t>
  </si>
  <si>
    <t>cen_PFHxS</t>
  </si>
  <si>
    <t>cen_PFEtCHxS</t>
  </si>
  <si>
    <t>cen_PFOS</t>
  </si>
  <si>
    <t>cen_PFDS</t>
  </si>
  <si>
    <t>W161430-01-D</t>
  </si>
  <si>
    <t>W161431-01-D</t>
  </si>
  <si>
    <t>W161432-01-D</t>
  </si>
  <si>
    <t>W161433-01-D</t>
  </si>
  <si>
    <t>W161434-01-D</t>
  </si>
  <si>
    <t>W161435-01-D</t>
  </si>
  <si>
    <t>W161436-01-D</t>
  </si>
  <si>
    <t>W161437-01-D</t>
  </si>
  <si>
    <t>W161438-01-D</t>
  </si>
  <si>
    <t>W161439-01-D</t>
  </si>
  <si>
    <t>W161440-01-D</t>
  </si>
  <si>
    <t>W161441-01-D</t>
  </si>
  <si>
    <t>W161442-01-D</t>
  </si>
  <si>
    <t>W161443-01-D</t>
  </si>
  <si>
    <t>W161444-01-D</t>
  </si>
  <si>
    <t>W161445-01-D</t>
  </si>
  <si>
    <t>W161446-01-D</t>
  </si>
  <si>
    <t>W162118-01-C</t>
  </si>
  <si>
    <t>W162124-01-C</t>
  </si>
  <si>
    <t>W162143-01-C</t>
  </si>
  <si>
    <t xml:space="preserve">Pigeon/Dove </t>
  </si>
  <si>
    <t>W162131-01-C</t>
  </si>
  <si>
    <t>W162122-01-C</t>
  </si>
  <si>
    <t>W162128-01-C</t>
  </si>
  <si>
    <t>W162146-01-C</t>
  </si>
  <si>
    <t>W162120-01-C</t>
  </si>
  <si>
    <t>W162132-01-C</t>
  </si>
  <si>
    <t>W162138-01-C</t>
  </si>
  <si>
    <t>W162123-01-C</t>
  </si>
  <si>
    <t>W162141-01-C</t>
  </si>
  <si>
    <t>W162129-01-C</t>
  </si>
  <si>
    <t>W162115-01-C</t>
  </si>
  <si>
    <t>W162121-01-C</t>
  </si>
  <si>
    <t>W162133-01-C</t>
  </si>
  <si>
    <t>W162073-01-C</t>
  </si>
  <si>
    <t>WORM-16 POOL</t>
  </si>
  <si>
    <t>W162109-01-A</t>
  </si>
  <si>
    <t>POOL 1</t>
  </si>
  <si>
    <t>W162109-02-A</t>
  </si>
  <si>
    <t>POOL 2</t>
  </si>
  <si>
    <t>W162109-03-A</t>
  </si>
  <si>
    <t>POOL 3</t>
  </si>
  <si>
    <t>W162109-04-A</t>
  </si>
  <si>
    <t>POOL 4</t>
  </si>
  <si>
    <t>W162109-05-A</t>
  </si>
  <si>
    <t>POOL 5</t>
  </si>
  <si>
    <t>W162112-01-A</t>
  </si>
  <si>
    <t>Carabidae</t>
  </si>
  <si>
    <t>W162112-02-A</t>
  </si>
  <si>
    <t>W162112-03-A</t>
  </si>
  <si>
    <t>W162088-01-E</t>
  </si>
  <si>
    <t>BUG-03</t>
  </si>
  <si>
    <t>W162092-01-E</t>
  </si>
  <si>
    <t>BUG-07</t>
  </si>
  <si>
    <t>W162099-01-E</t>
  </si>
  <si>
    <t>BUG-14</t>
  </si>
  <si>
    <t>8533493</t>
  </si>
  <si>
    <t>8533495</t>
  </si>
  <si>
    <t>8533496</t>
  </si>
  <si>
    <t>Protein Eq.     (g protein eq.)</t>
  </si>
  <si>
    <t>Appendix 13. Protein equivalent concentrations (ng/g lipid eq.) of PFCs within each sample collected across Metro Vancouver in 2016. Each PFC has a corresponding column that indicates if the concentration was censored (i.e. below the method detection limit) in the sample.</t>
  </si>
  <si>
    <t>Lit. Total Protein (%)</t>
  </si>
  <si>
    <r>
      <rPr>
        <b/>
        <i/>
        <sz val="10"/>
        <color theme="1"/>
        <rFont val="Helvetica"/>
        <family val="2"/>
      </rPr>
      <t>p</t>
    </r>
    <r>
      <rPr>
        <b/>
        <sz val="10"/>
        <color theme="1"/>
        <rFont val="Helvetica"/>
        <family val="2"/>
      </rPr>
      <t>-value</t>
    </r>
  </si>
  <si>
    <r>
      <t>Loglik-</t>
    </r>
    <r>
      <rPr>
        <b/>
        <i/>
        <sz val="10"/>
        <color theme="1"/>
        <rFont val="Helvetica"/>
        <family val="2"/>
      </rPr>
      <t>r</t>
    </r>
  </si>
  <si>
    <r>
      <rPr>
        <i/>
        <sz val="10"/>
        <color theme="1"/>
        <rFont val="Helvetica"/>
        <family val="2"/>
      </rPr>
      <t>trans</t>
    </r>
    <r>
      <rPr>
        <sz val="10"/>
        <color theme="1"/>
        <rFont val="Helvetica"/>
        <family val="2"/>
      </rPr>
      <t>-NON</t>
    </r>
  </si>
  <si>
    <t>Log Kpa</t>
  </si>
  <si>
    <t>Log Kpw</t>
  </si>
  <si>
    <t>Aquatic TMF (Air + Water Breathing)</t>
  </si>
  <si>
    <t>Aquatic TMF (Water only)</t>
  </si>
  <si>
    <t>—</t>
  </si>
  <si>
    <t>Appendix 14. Statistical results from censored regressions to determine TMFs of emergent PFC POPs with detection frequencies greater than 50% .</t>
  </si>
  <si>
    <t>0.84 ± 0.04</t>
  </si>
  <si>
    <t>1.42 ± 0.02</t>
  </si>
  <si>
    <t>1.33 ± 0.23</t>
  </si>
  <si>
    <t>0.80 ± 0.47</t>
  </si>
  <si>
    <t>2.06 ± 0.35</t>
  </si>
  <si>
    <t>2.14 ± 0.58</t>
  </si>
  <si>
    <t>254.33 ± 113.97</t>
  </si>
  <si>
    <t>&lt; 3.27</t>
  </si>
  <si>
    <t>&lt; 19.84</t>
  </si>
  <si>
    <t>&lt; 2.22</t>
  </si>
  <si>
    <t>Appendix 7. Concentrations of POPs within each trophic level collected across Metro Vancouver in 2016. Chemical concentration data (ng/g lipid eq.) are means with standard error determined by Kaplan-Meier method. ND = Non-detection so sample is below detection limit. Total PCBs, OCPs, and PBDEs are overall sums  determined by KM method.</t>
  </si>
  <si>
    <t>66.94 ±</t>
  </si>
  <si>
    <t xml:space="preserve">Perfluoro-1-hexane sulfonic acid </t>
  </si>
  <si>
    <t xml:space="preserve">Perfluoro-1-butane sulfonic  acid </t>
  </si>
  <si>
    <t>Perfluoro-1-octane sulfonic acid</t>
  </si>
  <si>
    <t>Perfluoro-1-decane sulfonic acid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</si>
</sst>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000"/>
    <numFmt numFmtId="166" formatCode="[&lt;1]0.0000;[&lt;10]0.00;00.0"/>
    <numFmt numFmtId="167" formatCode="0.00000"/>
  </numFmts>
  <fonts count="30">
    <font>
      <sz val="12"/>
      <color theme="1"/>
      <name val="Calibri"/>
      <family val="2"/>
      <scheme val="minor"/>
    </font>
    <font>
      <b/>
      <sz val="12"/>
      <color theme="1"/>
      <name val="Calibri"/>
      <family val="2"/>
      <scheme val="minor"/>
    </font>
    <font>
      <b/>
      <sz val="10"/>
      <color theme="1"/>
      <name val="Helvetica"/>
      <family val="2"/>
    </font>
    <font>
      <sz val="10"/>
      <color theme="1"/>
      <name val="Helvetica"/>
      <family val="2"/>
    </font>
    <font>
      <i/>
      <sz val="10"/>
      <color rgb="FF000000"/>
      <name val="Helvetica"/>
      <family val="2"/>
    </font>
    <font>
      <sz val="10"/>
      <color rgb="FF000000"/>
      <name val="Helvetica"/>
      <family val="2"/>
    </font>
    <font>
      <i/>
      <sz val="10"/>
      <color theme="1"/>
      <name val="Helvetica"/>
      <family val="2"/>
    </font>
    <font>
      <sz val="10"/>
      <name val="Helvetica"/>
      <family val="2"/>
    </font>
    <font>
      <b/>
      <sz val="12"/>
      <color theme="1"/>
      <name val="Helvetica"/>
      <family val="2"/>
    </font>
    <font>
      <sz val="12"/>
      <color theme="1"/>
      <name val="Helvetica"/>
      <family val="2"/>
    </font>
    <font>
      <sz val="10"/>
      <name val="Arial"/>
      <family val="2"/>
    </font>
    <font>
      <b/>
      <sz val="10"/>
      <color rgb="FF000000"/>
      <name val="Helvetica"/>
      <family val="2"/>
    </font>
    <font>
      <b/>
      <vertAlign val="superscript"/>
      <sz val="10"/>
      <color rgb="FF000000"/>
      <name val="Helvetica"/>
      <family val="2"/>
    </font>
    <font>
      <b/>
      <vertAlign val="superscript"/>
      <sz val="12"/>
      <color theme="1"/>
      <name val="Helvetica"/>
      <family val="2"/>
    </font>
    <font>
      <sz val="10"/>
      <color rgb="FF000000"/>
      <name val="Tahoma"/>
      <family val="2"/>
    </font>
    <font>
      <b/>
      <sz val="10"/>
      <color rgb="FF000000"/>
      <name val="Tahoma"/>
      <family val="2"/>
    </font>
    <font>
      <b/>
      <sz val="9"/>
      <color rgb="FF000000"/>
      <name val="Helvetica"/>
      <family val="2"/>
    </font>
    <font>
      <sz val="9"/>
      <color rgb="FF000000"/>
      <name val="Helvetica"/>
      <family val="2"/>
    </font>
    <font>
      <i/>
      <sz val="9"/>
      <color rgb="FF000000"/>
      <name val="Helvetica"/>
      <family val="2"/>
    </font>
    <font>
      <sz val="10"/>
      <color indexed="8"/>
      <name val="MS Sans Serif"/>
      <family val="2"/>
    </font>
    <font>
      <sz val="11"/>
      <color theme="1"/>
      <name val="Calibri"/>
      <family val="2"/>
      <scheme val="minor"/>
    </font>
    <font>
      <b/>
      <sz val="10"/>
      <name val="Helvetica"/>
      <family val="2"/>
    </font>
    <font>
      <b/>
      <vertAlign val="superscript"/>
      <sz val="10"/>
      <name val="Helvetica"/>
      <family val="2"/>
    </font>
    <font>
      <sz val="12"/>
      <color theme="1"/>
      <name val="Calibri"/>
      <family val="2"/>
      <scheme val="minor"/>
    </font>
    <font>
      <sz val="10"/>
      <color rgb="FF000000"/>
      <name val="Calibri"/>
      <family val="2"/>
    </font>
    <font>
      <i/>
      <sz val="10"/>
      <color rgb="FF000000"/>
      <name val="Calibri"/>
      <family val="2"/>
    </font>
    <font>
      <b/>
      <i/>
      <sz val="10"/>
      <color theme="1"/>
      <name val="Helvetica"/>
      <family val="2"/>
    </font>
    <font>
      <b/>
      <sz val="10"/>
      <name val="Arial"/>
    </font>
    <font>
      <sz val="10"/>
      <color rgb="FF000000"/>
      <name val="Calibri"/>
      <family val="2"/>
      <scheme val="minor"/>
    </font>
    <font>
      <i/>
      <sz val="11"/>
      <color theme="1"/>
      <name val="Helvetica"/>
      <family val="2"/>
    </font>
  </fonts>
  <fills count="2">
    <fill>
      <patternFill patternType="none"/>
    </fill>
    <fill>
      <patternFill patternType="gray125"/>
    </fill>
  </fills>
  <borders count="8">
    <border>
      <left/>
      <right/>
      <top/>
      <bottom/>
      <diagonal/>
    </border>
    <border>
      <left/>
      <right/>
      <top style="thin">
        <color auto="1"/>
      </top>
      <bottom/>
      <diagonal/>
    </border>
    <border>
      <left/>
      <right/>
      <top/>
      <bottom style="thick">
        <color auto="1"/>
      </bottom>
      <diagonal/>
    </border>
    <border>
      <left/>
      <right/>
      <top/>
      <bottom style="thin">
        <color auto="1"/>
      </bottom>
      <diagonal/>
    </border>
    <border>
      <left/>
      <right/>
      <top style="thin">
        <color auto="1"/>
      </top>
      <bottom style="medium">
        <color auto="1"/>
      </bottom>
      <diagonal/>
    </border>
    <border>
      <left/>
      <right/>
      <top style="medium">
        <color auto="1"/>
      </top>
      <bottom style="medium">
        <color auto="1"/>
      </bottom>
      <diagonal/>
    </border>
    <border>
      <left/>
      <right/>
      <top/>
      <bottom style="medium">
        <color auto="1"/>
      </bottom>
      <diagonal/>
    </border>
    <border>
      <left/>
      <right/>
      <top style="medium">
        <color auto="1"/>
      </top>
      <bottom/>
      <diagonal/>
    </border>
  </borders>
  <cellStyleXfs count="5">
    <xf numFmtId="0" fontId="0" fillId="0" borderId="0"/>
    <xf numFmtId="0" fontId="10" fillId="0" borderId="0"/>
    <xf numFmtId="0" fontId="19" fillId="0" borderId="0"/>
    <xf numFmtId="0" fontId="20" fillId="0" borderId="0"/>
    <xf numFmtId="43" fontId="23" fillId="0" borderId="0" applyFont="0" applyFill="0" applyBorder="0" applyAlignment="0" applyProtection="0"/>
  </cellStyleXfs>
  <cellXfs count="152">
    <xf numFmtId="0" fontId="0" fillId="0" borderId="0" xfId="0"/>
    <xf numFmtId="0" fontId="2" fillId="0" borderId="0" xfId="0" applyFont="1"/>
    <xf numFmtId="0" fontId="2" fillId="0" borderId="0" xfId="0" applyFont="1" applyAlignment="1"/>
    <xf numFmtId="0" fontId="2" fillId="0" borderId="0" xfId="0" applyFont="1" applyAlignment="1">
      <alignment wrapText="1"/>
    </xf>
    <xf numFmtId="164" fontId="2" fillId="0" borderId="0" xfId="0" applyNumberFormat="1" applyFont="1" applyAlignment="1">
      <alignment horizontal="center" wrapText="1"/>
    </xf>
    <xf numFmtId="0" fontId="3" fillId="0" borderId="0" xfId="0" applyFont="1"/>
    <xf numFmtId="0" fontId="3" fillId="0" borderId="0" xfId="0" applyFont="1" applyAlignment="1"/>
    <xf numFmtId="164" fontId="3" fillId="0" borderId="0" xfId="0" applyNumberFormat="1" applyFont="1" applyAlignment="1">
      <alignment horizontal="center"/>
    </xf>
    <xf numFmtId="0" fontId="5" fillId="0" borderId="0" xfId="0" applyFont="1" applyAlignment="1"/>
    <xf numFmtId="164" fontId="7" fillId="0" borderId="0" xfId="0" applyNumberFormat="1" applyFont="1" applyAlignment="1">
      <alignment horizontal="center"/>
    </xf>
    <xf numFmtId="0" fontId="7" fillId="0" borderId="0" xfId="0" applyFont="1"/>
    <xf numFmtId="0" fontId="1" fillId="0" borderId="0" xfId="0" applyFont="1"/>
    <xf numFmtId="0" fontId="9" fillId="0" borderId="0" xfId="0" applyFont="1"/>
    <xf numFmtId="1" fontId="2" fillId="0" borderId="0" xfId="0" applyNumberFormat="1" applyFont="1"/>
    <xf numFmtId="1" fontId="3" fillId="0" borderId="0" xfId="0" applyNumberFormat="1" applyFont="1"/>
    <xf numFmtId="165" fontId="2" fillId="0" borderId="0" xfId="0" applyNumberFormat="1" applyFont="1" applyAlignment="1">
      <alignment horizontal="center" wrapText="1"/>
    </xf>
    <xf numFmtId="165" fontId="3" fillId="0" borderId="0" xfId="0" applyNumberFormat="1" applyFont="1" applyAlignment="1">
      <alignment horizontal="center"/>
    </xf>
    <xf numFmtId="0" fontId="3" fillId="0" borderId="0" xfId="0" applyFont="1" applyAlignment="1">
      <alignment horizontal="center"/>
    </xf>
    <xf numFmtId="0" fontId="8" fillId="0" borderId="0" xfId="0" applyFont="1" applyAlignment="1">
      <alignment horizontal="left" wrapText="1"/>
    </xf>
    <xf numFmtId="2" fontId="0" fillId="0" borderId="0" xfId="0" applyNumberFormat="1" applyFill="1"/>
    <xf numFmtId="0" fontId="3" fillId="0" borderId="0" xfId="0" applyFont="1" applyFill="1"/>
    <xf numFmtId="0" fontId="11" fillId="0" borderId="0" xfId="0" applyFont="1" applyFill="1"/>
    <xf numFmtId="0" fontId="5" fillId="0" borderId="0" xfId="0" applyFont="1" applyFill="1"/>
    <xf numFmtId="0" fontId="21" fillId="0" borderId="0" xfId="1" applyFont="1" applyFill="1" applyBorder="1" applyAlignment="1">
      <alignment horizontal="center"/>
    </xf>
    <xf numFmtId="0" fontId="5" fillId="0" borderId="0" xfId="0" applyFont="1" applyFill="1" applyBorder="1" applyAlignment="1">
      <alignment horizontal="left"/>
    </xf>
    <xf numFmtId="0" fontId="7" fillId="0" borderId="0" xfId="0" applyNumberFormat="1" applyFont="1" applyFill="1" applyBorder="1" applyAlignment="1">
      <alignment horizontal="center"/>
    </xf>
    <xf numFmtId="2" fontId="7" fillId="0" borderId="0" xfId="0" applyNumberFormat="1" applyFont="1" applyFill="1" applyBorder="1" applyAlignment="1">
      <alignment horizontal="center"/>
    </xf>
    <xf numFmtId="0" fontId="5" fillId="0" borderId="0" xfId="2" applyFont="1" applyFill="1" applyBorder="1" applyAlignment="1">
      <alignment horizontal="left" vertical="center"/>
    </xf>
    <xf numFmtId="164" fontId="7" fillId="0" borderId="0" xfId="0" applyNumberFormat="1" applyFont="1" applyFill="1" applyBorder="1" applyAlignment="1">
      <alignment horizontal="center"/>
    </xf>
    <xf numFmtId="0" fontId="5" fillId="0" borderId="0" xfId="3" applyFont="1" applyFill="1" applyBorder="1" applyAlignment="1"/>
    <xf numFmtId="0" fontId="7" fillId="0" borderId="0" xfId="1" applyFont="1" applyFill="1" applyBorder="1" applyAlignment="1">
      <alignment horizontal="left"/>
    </xf>
    <xf numFmtId="164"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5" fillId="0" borderId="0" xfId="0" applyFont="1" applyFill="1" applyBorder="1"/>
    <xf numFmtId="164" fontId="5"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0" fontId="21" fillId="0" borderId="0" xfId="1" applyFont="1" applyFill="1" applyBorder="1" applyAlignment="1">
      <alignment horizontal="center" wrapText="1"/>
    </xf>
    <xf numFmtId="0" fontId="11" fillId="0" borderId="0" xfId="0" applyFont="1" applyFill="1" applyBorder="1" applyAlignment="1"/>
    <xf numFmtId="164" fontId="21" fillId="0" borderId="0" xfId="1" applyNumberFormat="1" applyFont="1" applyFill="1" applyBorder="1" applyAlignment="1">
      <alignment horizontal="center"/>
    </xf>
    <xf numFmtId="0" fontId="3" fillId="0" borderId="0" xfId="0" applyFont="1" applyBorder="1"/>
    <xf numFmtId="2" fontId="5" fillId="0" borderId="0" xfId="3" applyNumberFormat="1" applyFont="1" applyFill="1" applyBorder="1" applyAlignment="1">
      <alignment horizontal="center"/>
    </xf>
    <xf numFmtId="0" fontId="21" fillId="0" borderId="0" xfId="1" applyFont="1" applyFill="1" applyBorder="1" applyAlignment="1">
      <alignment horizontal="left"/>
    </xf>
    <xf numFmtId="0" fontId="7" fillId="0" borderId="0" xfId="0" applyFont="1" applyFill="1" applyBorder="1" applyAlignment="1">
      <alignment horizontal="left"/>
    </xf>
    <xf numFmtId="0" fontId="5" fillId="0" borderId="0" xfId="3" applyFont="1" applyFill="1" applyBorder="1" applyAlignment="1">
      <alignment horizontal="left"/>
    </xf>
    <xf numFmtId="0" fontId="3" fillId="0" borderId="0" xfId="0" applyFont="1" applyAlignment="1">
      <alignment horizontal="left"/>
    </xf>
    <xf numFmtId="2" fontId="5" fillId="0" borderId="0" xfId="0" applyNumberFormat="1" applyFont="1" applyFill="1" applyAlignment="1">
      <alignment horizontal="center"/>
    </xf>
    <xf numFmtId="2" fontId="3" fillId="0" borderId="0" xfId="0" applyNumberFormat="1" applyFont="1" applyFill="1" applyAlignment="1">
      <alignment horizontal="center"/>
    </xf>
    <xf numFmtId="2" fontId="11" fillId="0" borderId="0" xfId="0" applyNumberFormat="1" applyFont="1" applyFill="1" applyAlignment="1">
      <alignment horizontal="center"/>
    </xf>
    <xf numFmtId="0" fontId="2" fillId="0" borderId="0" xfId="0" applyFont="1" applyAlignment="1">
      <alignment horizontal="center"/>
    </xf>
    <xf numFmtId="2" fontId="11" fillId="0" borderId="0" xfId="0" applyNumberFormat="1" applyFont="1" applyAlignment="1">
      <alignment horizontal="center"/>
    </xf>
    <xf numFmtId="2" fontId="11" fillId="0" borderId="0" xfId="0" applyNumberFormat="1" applyFont="1" applyFill="1" applyAlignment="1">
      <alignment horizontal="center" wrapText="1"/>
    </xf>
    <xf numFmtId="2" fontId="5" fillId="0" borderId="0" xfId="0" applyNumberFormat="1" applyFont="1" applyAlignment="1">
      <alignment horizontal="center"/>
    </xf>
    <xf numFmtId="0" fontId="3" fillId="0" borderId="0" xfId="0" applyFont="1" applyFill="1" applyAlignment="1">
      <alignment horizontal="center"/>
    </xf>
    <xf numFmtId="0" fontId="2" fillId="0" borderId="0" xfId="0" applyFont="1" applyFill="1"/>
    <xf numFmtId="0" fontId="0" fillId="0" borderId="0" xfId="0" applyFill="1"/>
    <xf numFmtId="0" fontId="8" fillId="0" borderId="0" xfId="0" applyFont="1" applyAlignment="1">
      <alignment horizontal="left" wrapText="1"/>
    </xf>
    <xf numFmtId="0" fontId="3" fillId="0" borderId="0" xfId="0" applyFont="1" applyAlignment="1">
      <alignment vertical="center"/>
    </xf>
    <xf numFmtId="0" fontId="3" fillId="0" borderId="0" xfId="0" applyFont="1" applyBorder="1" applyAlignment="1">
      <alignment vertical="center"/>
    </xf>
    <xf numFmtId="2" fontId="3" fillId="0" borderId="0" xfId="0" applyNumberFormat="1" applyFont="1" applyFill="1"/>
    <xf numFmtId="0" fontId="26" fillId="0" borderId="0" xfId="0" applyFont="1" applyFill="1"/>
    <xf numFmtId="0" fontId="3" fillId="0" borderId="0" xfId="0" applyFont="1" applyBorder="1" applyAlignment="1">
      <alignment horizontal="center"/>
    </xf>
    <xf numFmtId="0" fontId="3" fillId="0" borderId="0" xfId="0" applyFont="1" applyFill="1" applyBorder="1" applyAlignment="1">
      <alignment horizontal="center"/>
    </xf>
    <xf numFmtId="4" fontId="3" fillId="0" borderId="1" xfId="0" applyNumberFormat="1" applyFont="1" applyBorder="1" applyAlignment="1">
      <alignment horizontal="center"/>
    </xf>
    <xf numFmtId="0" fontId="3" fillId="0" borderId="1" xfId="0" applyFont="1" applyBorder="1" applyAlignment="1">
      <alignment horizontal="center"/>
    </xf>
    <xf numFmtId="0" fontId="2" fillId="0" borderId="2" xfId="0" applyFont="1" applyFill="1" applyBorder="1"/>
    <xf numFmtId="4" fontId="3" fillId="0" borderId="2" xfId="0" applyNumberFormat="1" applyFont="1" applyBorder="1" applyAlignment="1">
      <alignment horizontal="center"/>
    </xf>
    <xf numFmtId="0" fontId="3" fillId="0" borderId="2" xfId="0" applyFont="1" applyBorder="1" applyAlignment="1">
      <alignment horizontal="center"/>
    </xf>
    <xf numFmtId="4" fontId="3" fillId="0" borderId="0" xfId="4" applyNumberFormat="1" applyFont="1" applyFill="1" applyAlignment="1">
      <alignment horizontal="center"/>
    </xf>
    <xf numFmtId="4" fontId="3" fillId="0" borderId="0" xfId="0" applyNumberFormat="1" applyFont="1" applyAlignment="1">
      <alignment horizontal="center"/>
    </xf>
    <xf numFmtId="0" fontId="3" fillId="0" borderId="0" xfId="0" applyFont="1" applyFill="1" applyBorder="1" applyAlignment="1">
      <alignment horizontal="left"/>
    </xf>
    <xf numFmtId="4" fontId="5" fillId="0" borderId="0" xfId="4" applyNumberFormat="1" applyFont="1" applyFill="1" applyAlignment="1">
      <alignment horizontal="center"/>
    </xf>
    <xf numFmtId="4" fontId="5" fillId="0" borderId="0" xfId="0" applyNumberFormat="1" applyFont="1" applyAlignment="1">
      <alignment horizontal="center"/>
    </xf>
    <xf numFmtId="0" fontId="3" fillId="0" borderId="0" xfId="0" applyFont="1" applyFill="1" applyBorder="1"/>
    <xf numFmtId="0" fontId="3" fillId="0" borderId="3" xfId="0" applyFont="1" applyFill="1" applyBorder="1"/>
    <xf numFmtId="0" fontId="2" fillId="0" borderId="4" xfId="0" applyFont="1" applyBorder="1"/>
    <xf numFmtId="4" fontId="3" fillId="0" borderId="4" xfId="0" applyNumberFormat="1" applyFont="1" applyBorder="1" applyAlignment="1">
      <alignment horizontal="center"/>
    </xf>
    <xf numFmtId="0" fontId="3" fillId="0" borderId="4" xfId="0" applyFont="1" applyBorder="1" applyAlignment="1">
      <alignment horizontal="center"/>
    </xf>
    <xf numFmtId="0" fontId="2" fillId="0" borderId="1" xfId="0" applyFont="1" applyBorder="1"/>
    <xf numFmtId="0" fontId="3" fillId="0" borderId="5" xfId="0" applyFont="1" applyFill="1" applyBorder="1"/>
    <xf numFmtId="4" fontId="3" fillId="0" borderId="5" xfId="0" applyNumberFormat="1" applyFont="1" applyBorder="1" applyAlignment="1">
      <alignment horizontal="center"/>
    </xf>
    <xf numFmtId="0" fontId="3" fillId="0" borderId="5" xfId="0" applyFont="1" applyBorder="1" applyAlignment="1">
      <alignment horizontal="center"/>
    </xf>
    <xf numFmtId="165" fontId="2" fillId="0" borderId="0" xfId="0" applyNumberFormat="1" applyFont="1"/>
    <xf numFmtId="2" fontId="3" fillId="0" borderId="0" xfId="0" applyNumberFormat="1" applyFont="1"/>
    <xf numFmtId="2" fontId="2" fillId="0" borderId="0" xfId="0" applyNumberFormat="1" applyFont="1" applyAlignment="1">
      <alignment horizontal="center"/>
    </xf>
    <xf numFmtId="2" fontId="3" fillId="0" borderId="0" xfId="0" applyNumberFormat="1" applyFont="1" applyAlignment="1">
      <alignment horizontal="center"/>
    </xf>
    <xf numFmtId="166" fontId="3" fillId="0" borderId="0" xfId="0" applyNumberFormat="1" applyFont="1" applyAlignment="1">
      <alignment horizontal="center"/>
    </xf>
    <xf numFmtId="4" fontId="3" fillId="0" borderId="0" xfId="0" applyNumberFormat="1" applyFont="1" applyFill="1" applyBorder="1" applyAlignment="1">
      <alignment horizontal="center"/>
    </xf>
    <xf numFmtId="0" fontId="0" fillId="0" borderId="0" xfId="0" applyAlignment="1">
      <alignment horizontal="center"/>
    </xf>
    <xf numFmtId="0" fontId="3" fillId="0" borderId="6" xfId="0" applyFont="1" applyBorder="1"/>
    <xf numFmtId="0" fontId="0" fillId="0" borderId="6" xfId="0" applyBorder="1" applyAlignment="1">
      <alignment horizontal="center"/>
    </xf>
    <xf numFmtId="4" fontId="3" fillId="0" borderId="6" xfId="0" applyNumberFormat="1" applyFont="1" applyBorder="1" applyAlignment="1">
      <alignment horizontal="center"/>
    </xf>
    <xf numFmtId="0" fontId="3" fillId="0" borderId="7" xfId="0" applyFont="1" applyFill="1" applyBorder="1"/>
    <xf numFmtId="0" fontId="3" fillId="0" borderId="7" xfId="0" applyFont="1" applyBorder="1" applyAlignment="1">
      <alignment horizontal="center"/>
    </xf>
    <xf numFmtId="4" fontId="3" fillId="0" borderId="7" xfId="0" applyNumberFormat="1" applyFont="1" applyBorder="1" applyAlignment="1">
      <alignment horizontal="center"/>
    </xf>
    <xf numFmtId="0" fontId="3" fillId="0" borderId="6" xfId="0" applyFont="1" applyFill="1" applyBorder="1"/>
    <xf numFmtId="164" fontId="1" fillId="0" borderId="0" xfId="0" applyNumberFormat="1" applyFont="1" applyAlignment="1">
      <alignment horizontal="center"/>
    </xf>
    <xf numFmtId="167" fontId="1" fillId="0" borderId="0" xfId="0" applyNumberFormat="1" applyFont="1" applyAlignment="1">
      <alignment horizontal="center"/>
    </xf>
    <xf numFmtId="2" fontId="1" fillId="0" borderId="0" xfId="0" applyNumberFormat="1" applyFont="1" applyAlignment="1">
      <alignment horizontal="center"/>
    </xf>
    <xf numFmtId="2" fontId="0" fillId="0" borderId="0" xfId="0" applyNumberFormat="1" applyAlignment="1">
      <alignment horizontal="center"/>
    </xf>
    <xf numFmtId="0" fontId="8" fillId="0" borderId="0" xfId="0" applyFont="1" applyAlignment="1">
      <alignment horizontal="left" wrapText="1"/>
    </xf>
    <xf numFmtId="0" fontId="6" fillId="0" borderId="0" xfId="0" applyFont="1" applyAlignment="1">
      <alignment horizontal="left" wrapText="1"/>
    </xf>
    <xf numFmtId="0" fontId="8" fillId="0" borderId="0" xfId="0" applyFont="1" applyFill="1" applyAlignment="1">
      <alignment horizontal="left" wrapText="1"/>
    </xf>
    <xf numFmtId="0" fontId="2" fillId="0" borderId="0" xfId="0" applyFont="1" applyFill="1" applyAlignment="1">
      <alignment horizontal="center"/>
    </xf>
    <xf numFmtId="0" fontId="2" fillId="0" borderId="0" xfId="0" applyFont="1" applyFill="1" applyBorder="1" applyAlignment="1">
      <alignment horizontal="center"/>
    </xf>
    <xf numFmtId="1" fontId="3" fillId="0" borderId="0" xfId="0" applyNumberFormat="1" applyFont="1" applyFill="1" applyAlignment="1">
      <alignment horizontal="center"/>
    </xf>
    <xf numFmtId="0" fontId="0" fillId="0" borderId="0" xfId="0" applyBorder="1"/>
    <xf numFmtId="2" fontId="3" fillId="0" borderId="0" xfId="0" applyNumberFormat="1" applyFont="1" applyFill="1" applyBorder="1" applyAlignment="1">
      <alignment horizontal="center"/>
    </xf>
    <xf numFmtId="0" fontId="26" fillId="0" borderId="6" xfId="0" applyFont="1" applyFill="1" applyBorder="1"/>
    <xf numFmtId="0" fontId="2" fillId="0" borderId="6" xfId="0" applyFont="1" applyFill="1" applyBorder="1" applyAlignment="1">
      <alignment horizontal="center"/>
    </xf>
    <xf numFmtId="165" fontId="3" fillId="0" borderId="0" xfId="0" applyNumberFormat="1" applyFont="1"/>
    <xf numFmtId="167" fontId="3" fillId="0" borderId="0" xfId="0" applyNumberFormat="1" applyFont="1"/>
    <xf numFmtId="165" fontId="3" fillId="0" borderId="0" xfId="0" applyNumberFormat="1" applyFont="1" applyAlignment="1">
      <alignment vertical="center"/>
    </xf>
    <xf numFmtId="164" fontId="3" fillId="0" borderId="0" xfId="0" applyNumberFormat="1" applyFont="1" applyAlignment="1">
      <alignment horizontal="center" vertical="center"/>
    </xf>
    <xf numFmtId="43" fontId="27" fillId="0" borderId="0" xfId="4" applyFont="1" applyBorder="1" applyAlignment="1">
      <alignment horizontal="left"/>
    </xf>
    <xf numFmtId="43" fontId="27" fillId="0" borderId="0" xfId="4" applyFont="1" applyBorder="1"/>
    <xf numFmtId="0" fontId="27" fillId="0" borderId="0" xfId="0" applyFont="1" applyAlignment="1">
      <alignment horizontal="left"/>
    </xf>
    <xf numFmtId="43" fontId="27" fillId="0" borderId="0" xfId="4" applyFont="1" applyFill="1" applyBorder="1" applyAlignment="1">
      <alignment horizontal="left"/>
    </xf>
    <xf numFmtId="0" fontId="20" fillId="0" borderId="0" xfId="0" applyFont="1"/>
    <xf numFmtId="0" fontId="20" fillId="0" borderId="0" xfId="0" applyFont="1" applyAlignment="1">
      <alignment horizontal="center"/>
    </xf>
    <xf numFmtId="2" fontId="20" fillId="0" borderId="0" xfId="0" applyNumberFormat="1" applyFont="1" applyAlignment="1">
      <alignment horizontal="center"/>
    </xf>
    <xf numFmtId="0" fontId="20" fillId="0" borderId="0" xfId="0" applyFont="1" applyFill="1"/>
    <xf numFmtId="2" fontId="7" fillId="0" borderId="0" xfId="0" applyNumberFormat="1" applyFont="1" applyFill="1" applyBorder="1" applyAlignment="1">
      <alignment horizontal="right"/>
    </xf>
    <xf numFmtId="2" fontId="11" fillId="0" borderId="0" xfId="0" applyNumberFormat="1" applyFont="1" applyFill="1"/>
    <xf numFmtId="2" fontId="11" fillId="0" borderId="0" xfId="0" applyNumberFormat="1" applyFont="1" applyFill="1" applyBorder="1"/>
    <xf numFmtId="2" fontId="11" fillId="0" borderId="0" xfId="0" applyNumberFormat="1" applyFont="1" applyFill="1" applyBorder="1" applyAlignment="1">
      <alignment wrapText="1"/>
    </xf>
    <xf numFmtId="164" fontId="11" fillId="0" borderId="0" xfId="0" applyNumberFormat="1" applyFont="1" applyFill="1"/>
    <xf numFmtId="2" fontId="5" fillId="0" borderId="0" xfId="0" applyNumberFormat="1" applyFont="1" applyFill="1"/>
    <xf numFmtId="2" fontId="5" fillId="0" borderId="0" xfId="0" applyNumberFormat="1" applyFont="1" applyFill="1" applyBorder="1"/>
    <xf numFmtId="2" fontId="3" fillId="0" borderId="0" xfId="0" applyNumberFormat="1" applyFont="1" applyBorder="1"/>
    <xf numFmtId="2" fontId="5" fillId="0" borderId="0" xfId="0" applyNumberFormat="1" applyFont="1"/>
    <xf numFmtId="2" fontId="3" fillId="0" borderId="0" xfId="0" applyNumberFormat="1" applyFont="1" applyFill="1" applyBorder="1"/>
    <xf numFmtId="164" fontId="2" fillId="0" borderId="0" xfId="0" applyNumberFormat="1" applyFont="1" applyAlignment="1">
      <alignment horizontal="center"/>
    </xf>
    <xf numFmtId="167" fontId="2" fillId="0" borderId="0" xfId="0" applyNumberFormat="1" applyFont="1" applyAlignment="1">
      <alignment horizontal="center"/>
    </xf>
    <xf numFmtId="0" fontId="2" fillId="0" borderId="0" xfId="0" applyFont="1" applyAlignment="1">
      <alignment horizontal="center" wrapText="1"/>
    </xf>
    <xf numFmtId="164" fontId="2" fillId="0" borderId="0" xfId="0" applyNumberFormat="1" applyFont="1" applyAlignment="1">
      <alignment horizontal="left"/>
    </xf>
    <xf numFmtId="0" fontId="29" fillId="0" borderId="0" xfId="0" applyFont="1"/>
    <xf numFmtId="2" fontId="2" fillId="0" borderId="0" xfId="0" applyNumberFormat="1" applyFont="1" applyAlignment="1">
      <alignment horizontal="center" wrapText="1"/>
    </xf>
    <xf numFmtId="2" fontId="2" fillId="0" borderId="0" xfId="0" applyNumberFormat="1" applyFont="1" applyAlignment="1">
      <alignment horizontal="left"/>
    </xf>
    <xf numFmtId="1" fontId="2" fillId="0" borderId="0" xfId="0" applyNumberFormat="1" applyFont="1" applyAlignment="1">
      <alignment horizontal="center"/>
    </xf>
    <xf numFmtId="1" fontId="3" fillId="0" borderId="0" xfId="0" applyNumberFormat="1" applyFont="1" applyAlignment="1">
      <alignment horizontal="center"/>
    </xf>
    <xf numFmtId="1" fontId="0" fillId="0" borderId="0" xfId="0" applyNumberFormat="1" applyAlignment="1">
      <alignment horizontal="center"/>
    </xf>
    <xf numFmtId="2" fontId="3" fillId="0" borderId="0" xfId="0" applyNumberFormat="1" applyFont="1" applyAlignment="1">
      <alignment horizontal="left"/>
    </xf>
    <xf numFmtId="2" fontId="0" fillId="0" borderId="0" xfId="0" applyNumberFormat="1" applyAlignment="1">
      <alignment horizontal="left"/>
    </xf>
    <xf numFmtId="2" fontId="3" fillId="0" borderId="1" xfId="0" applyNumberFormat="1" applyFont="1" applyBorder="1" applyAlignment="1">
      <alignment horizontal="center"/>
    </xf>
    <xf numFmtId="0" fontId="8" fillId="0" borderId="0" xfId="0" applyFont="1" applyAlignment="1">
      <alignment horizontal="left" wrapText="1"/>
    </xf>
    <xf numFmtId="0" fontId="6" fillId="0" borderId="0" xfId="0" applyFont="1" applyFill="1" applyAlignment="1">
      <alignment horizontal="left"/>
    </xf>
    <xf numFmtId="0" fontId="8" fillId="0" borderId="0" xfId="0" applyFont="1" applyAlignment="1">
      <alignment horizontal="left"/>
    </xf>
    <xf numFmtId="0" fontId="6" fillId="0" borderId="0" xfId="0" applyFont="1" applyAlignment="1">
      <alignment horizontal="left"/>
    </xf>
    <xf numFmtId="0" fontId="2" fillId="0" borderId="0" xfId="0" applyFont="1" applyAlignment="1">
      <alignment horizontal="left"/>
    </xf>
    <xf numFmtId="0" fontId="2" fillId="0" borderId="0" xfId="0" applyFont="1" applyFill="1" applyAlignment="1">
      <alignment horizontal="center"/>
    </xf>
    <xf numFmtId="0" fontId="8" fillId="0" borderId="0" xfId="0" applyFont="1" applyFill="1" applyAlignment="1">
      <alignment horizontal="left" wrapText="1"/>
    </xf>
    <xf numFmtId="0" fontId="6" fillId="0" borderId="0" xfId="0" applyFont="1" applyAlignment="1">
      <alignment horizontal="left" wrapText="1"/>
    </xf>
  </cellXfs>
  <cellStyles count="5">
    <cellStyle name="Comma" xfId="4" builtinId="3"/>
    <cellStyle name="Normal" xfId="0" builtinId="0"/>
    <cellStyle name="Normal 2" xfId="1" xr:uid="{1298B6F3-7156-6943-81EF-27A517B25B35}"/>
    <cellStyle name="Normal 2 2" xfId="3" xr:uid="{21E590D7-E268-0948-82AE-FE861CEFEBDA}"/>
    <cellStyle name="Normal 3" xfId="2" xr:uid="{15E5E87B-18EF-0348-A1EB-820D25A4DE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fremlin/Documents/SFU%20Graduate%20Work/Thesis%20/Field%20Data/Specimen%20Invento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_FR"/>
      <sheetName val="Instructions_EN"/>
      <sheetName val="Example"/>
      <sheetName val="TP-20a_SampleDataSheet"/>
      <sheetName val="TP-20b_CommentsSheet"/>
      <sheetName val="TP-20a Printable"/>
      <sheetName val="Drop-down lists"/>
    </sheetNames>
    <sheetDataSet>
      <sheetData sheetId="0" refreshError="1"/>
      <sheetData sheetId="1" refreshError="1"/>
      <sheetData sheetId="2" refreshError="1"/>
      <sheetData sheetId="3" refreshError="1"/>
      <sheetData sheetId="4" refreshError="1"/>
      <sheetData sheetId="5" refreshError="1"/>
      <sheetData sheetId="6">
        <row r="3">
          <cell r="M3" t="str">
            <v>Arviat</v>
          </cell>
        </row>
        <row r="4">
          <cell r="M4" t="str">
            <v>Cleland Island</v>
          </cell>
        </row>
        <row r="5">
          <cell r="M5" t="str">
            <v>Clyde River</v>
          </cell>
        </row>
        <row r="6">
          <cell r="M6" t="str">
            <v xml:space="preserve">Coats Is. </v>
          </cell>
        </row>
        <row r="7">
          <cell r="M7" t="str">
            <v>Crofton</v>
          </cell>
        </row>
        <row r="8">
          <cell r="M8" t="str">
            <v>Digges Is.</v>
          </cell>
        </row>
        <row r="9">
          <cell r="M9" t="str">
            <v>East Bay</v>
          </cell>
        </row>
        <row r="10">
          <cell r="M10" t="str">
            <v>Egg Is.</v>
          </cell>
        </row>
        <row r="11">
          <cell r="M11" t="str">
            <v>Florencia Island</v>
          </cell>
        </row>
        <row r="12">
          <cell r="M12" t="str">
            <v>Gannet Is.</v>
          </cell>
        </row>
        <row r="13">
          <cell r="M13" t="str">
            <v>GLE Big Chicken Is.</v>
          </cell>
        </row>
        <row r="14">
          <cell r="M14" t="str">
            <v>GLE East Sister Is.</v>
          </cell>
        </row>
        <row r="15">
          <cell r="M15" t="str">
            <v>GLE Middle Sister Is.</v>
          </cell>
        </row>
        <row r="16">
          <cell r="M16" t="str">
            <v>GLE Mohawk Island</v>
          </cell>
        </row>
        <row r="17">
          <cell r="M17" t="str">
            <v>GLE Monroe,Detroit-Edison</v>
          </cell>
        </row>
        <row r="18">
          <cell r="M18" t="str">
            <v>GLE Mud Is. Detroit Rvr</v>
          </cell>
        </row>
        <row r="19">
          <cell r="M19" t="str">
            <v>GLE Turkey Is., Det.Riv.</v>
          </cell>
        </row>
        <row r="20">
          <cell r="M20" t="str">
            <v>GLE West Sister Is.</v>
          </cell>
        </row>
        <row r="21">
          <cell r="M21" t="str">
            <v>GLE05 Weseloh Rock</v>
          </cell>
        </row>
        <row r="22">
          <cell r="M22" t="str">
            <v>GLE06 Port Colborne</v>
          </cell>
        </row>
        <row r="23">
          <cell r="M23" t="str">
            <v>GLE07 Middle Is.</v>
          </cell>
        </row>
        <row r="24">
          <cell r="M24" t="str">
            <v>GLE08 Fighting Is.Det.R.</v>
          </cell>
        </row>
        <row r="25">
          <cell r="M25" t="str">
            <v>GLH Mouse Island</v>
          </cell>
        </row>
        <row r="26">
          <cell r="M26" t="str">
            <v>GLH09 Chantry Is.</v>
          </cell>
        </row>
        <row r="27">
          <cell r="M27" t="str">
            <v>GLH10 Double Is.</v>
          </cell>
        </row>
        <row r="28">
          <cell r="M28" t="str">
            <v>GLH11 Channel-Shelter Is.</v>
          </cell>
        </row>
        <row r="29">
          <cell r="M29" t="str">
            <v>GLM12 Gull Is.</v>
          </cell>
        </row>
        <row r="30">
          <cell r="M30" t="str">
            <v>GLM13 Big Sister Is.</v>
          </cell>
        </row>
        <row r="31">
          <cell r="M31" t="str">
            <v>GLO False Duck Is.</v>
          </cell>
        </row>
        <row r="32">
          <cell r="M32" t="str">
            <v>GLO Little Galloo Is.</v>
          </cell>
        </row>
        <row r="33">
          <cell r="M33" t="str">
            <v>GLO Pigeon Is.</v>
          </cell>
        </row>
        <row r="34">
          <cell r="M34" t="str">
            <v>GLO Scotch Bonnet Is.</v>
          </cell>
        </row>
        <row r="35">
          <cell r="M35" t="str">
            <v>GLO01 Strachan Is. StLawR</v>
          </cell>
        </row>
        <row r="36">
          <cell r="M36" t="str">
            <v>GLO02 Snake Is.</v>
          </cell>
        </row>
        <row r="37">
          <cell r="M37" t="str">
            <v>GLO03 Leslie St. Spit</v>
          </cell>
        </row>
        <row r="38">
          <cell r="M38" t="str">
            <v>GLO04 Hamilton Harbour</v>
          </cell>
        </row>
        <row r="39">
          <cell r="M39" t="str">
            <v>GLS Chene Is.</v>
          </cell>
        </row>
        <row r="40">
          <cell r="M40" t="str">
            <v>GLS Marathon Is.</v>
          </cell>
        </row>
        <row r="41">
          <cell r="M41" t="str">
            <v>GLS Mutton Is.</v>
          </cell>
        </row>
        <row r="42">
          <cell r="M42" t="str">
            <v xml:space="preserve">GLS Papouse Is. </v>
          </cell>
        </row>
        <row r="43">
          <cell r="M43" t="str">
            <v>GLS Pumpkin Point</v>
          </cell>
        </row>
        <row r="44">
          <cell r="M44" t="str">
            <v>GLS Silver Islet</v>
          </cell>
        </row>
        <row r="45">
          <cell r="M45" t="str">
            <v>GLS Skin Is.</v>
          </cell>
        </row>
        <row r="46">
          <cell r="M46" t="str">
            <v>GLS Vrooman Is.</v>
          </cell>
        </row>
        <row r="47">
          <cell r="M47" t="str">
            <v>GLS14 Agawa Rock</v>
          </cell>
        </row>
        <row r="48">
          <cell r="M48" t="str">
            <v>GLS14 Barrett Is.</v>
          </cell>
        </row>
        <row r="49">
          <cell r="M49" t="str">
            <v>GLS15 Granite Is.</v>
          </cell>
        </row>
        <row r="50">
          <cell r="M50" t="str">
            <v>Grande Ile</v>
          </cell>
        </row>
        <row r="51">
          <cell r="M51" t="str">
            <v>GSL01 Yellowknife B/North Arm</v>
          </cell>
        </row>
        <row r="52">
          <cell r="M52" t="str">
            <v>GSL02 Brabant Island</v>
          </cell>
        </row>
        <row r="53">
          <cell r="M53" t="str">
            <v>GSL03 Francois Bay</v>
          </cell>
        </row>
        <row r="54">
          <cell r="M54" t="str">
            <v>GSL04 Egg Is.</v>
          </cell>
        </row>
        <row r="55">
          <cell r="M55" t="str">
            <v>Gull Is.</v>
          </cell>
        </row>
        <row r="56">
          <cell r="M56" t="str">
            <v>Ile aux Basques</v>
          </cell>
        </row>
        <row r="57">
          <cell r="M57" t="str">
            <v>Ile aux Hérons</v>
          </cell>
        </row>
        <row r="58">
          <cell r="M58" t="str">
            <v>Ile aux Pommes</v>
          </cell>
        </row>
        <row r="59">
          <cell r="M59" t="str">
            <v>Ile Bellechasse</v>
          </cell>
        </row>
        <row r="60">
          <cell r="M60" t="str">
            <v>Ile Bonaventure</v>
          </cell>
        </row>
        <row r="61">
          <cell r="M61" t="str">
            <v>Ile Deslauriers</v>
          </cell>
        </row>
        <row r="62">
          <cell r="M62" t="str">
            <v>Ile du Corossol</v>
          </cell>
        </row>
        <row r="63">
          <cell r="M63" t="str">
            <v>Ile Manowin</v>
          </cell>
        </row>
        <row r="64">
          <cell r="M64" t="str">
            <v>Iles Sainte-Marie</v>
          </cell>
        </row>
        <row r="65">
          <cell r="M65" t="str">
            <v>Kamloops</v>
          </cell>
        </row>
        <row r="66">
          <cell r="M66" t="str">
            <v>Kent Is.</v>
          </cell>
        </row>
        <row r="67">
          <cell r="M67" t="str">
            <v>Lake Athabasca, Egg Is.</v>
          </cell>
        </row>
        <row r="68">
          <cell r="M68" t="str">
            <v>Little Courtin Is.</v>
          </cell>
        </row>
        <row r="69">
          <cell r="M69" t="str">
            <v>LM01 Scotch Bay</v>
          </cell>
        </row>
        <row r="70">
          <cell r="M70" t="str">
            <v>LM02 W. of Peonan Pt.</v>
          </cell>
        </row>
        <row r="71">
          <cell r="M71" t="str">
            <v>LW01 Pipestone Rocks</v>
          </cell>
        </row>
        <row r="72">
          <cell r="M72" t="str">
            <v>LW02 Pony Island</v>
          </cell>
        </row>
        <row r="73">
          <cell r="M73" t="str">
            <v>Machias Seal Is.</v>
          </cell>
        </row>
        <row r="74">
          <cell r="M74" t="str">
            <v xml:space="preserve">Manawagonish Is. </v>
          </cell>
        </row>
        <row r="75">
          <cell r="M75" t="str">
            <v>Mandarte Island</v>
          </cell>
        </row>
        <row r="76">
          <cell r="M76" t="str">
            <v>Mitlenatch Island</v>
          </cell>
        </row>
        <row r="77">
          <cell r="M77" t="str">
            <v>Pond Inlet</v>
          </cell>
        </row>
        <row r="78">
          <cell r="M78" t="str">
            <v>Prince Leopold Is.</v>
          </cell>
        </row>
        <row r="79">
          <cell r="M79" t="str">
            <v>Rankin Inlet</v>
          </cell>
        </row>
        <row r="80">
          <cell r="M80" t="str">
            <v xml:space="preserve">Sable Is. </v>
          </cell>
        </row>
        <row r="81">
          <cell r="M81" t="str">
            <v>Sanikiluak</v>
          </cell>
        </row>
        <row r="82">
          <cell r="M82" t="str">
            <v>Southampton Is., East Bay</v>
          </cell>
        </row>
        <row r="83">
          <cell r="M83" t="str">
            <v>Southampton Island</v>
          </cell>
        </row>
        <row r="84">
          <cell r="M84" t="str">
            <v>Swinburne Is.</v>
          </cell>
        </row>
        <row r="85">
          <cell r="M85" t="str">
            <v xml:space="preserve">Tern Is. </v>
          </cell>
        </row>
        <row r="86">
          <cell r="M86" t="str">
            <v>Whale Cove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441EF-85A8-8E40-88AF-DBB839FDA6C5}">
  <sheetPr codeName="Sheet1"/>
  <dimension ref="A1:J99"/>
  <sheetViews>
    <sheetView topLeftCell="A54" workbookViewId="0">
      <selection activeCell="B87" sqref="B87"/>
    </sheetView>
  </sheetViews>
  <sheetFormatPr baseColWidth="10" defaultColWidth="8.83203125" defaultRowHeight="13"/>
  <cols>
    <col min="1" max="1" width="33.5" style="5" bestFit="1" customWidth="1"/>
    <col min="2" max="2" width="46.6640625" style="6" bestFit="1" customWidth="1"/>
    <col min="3" max="3" width="16.1640625" style="5" bestFit="1" customWidth="1"/>
    <col min="4" max="4" width="11.33203125" style="7" bestFit="1" customWidth="1"/>
    <col min="5" max="5" width="12.33203125" style="16" customWidth="1"/>
    <col min="6" max="6" width="11.33203125" style="7" bestFit="1" customWidth="1"/>
    <col min="7" max="7" width="11.33203125" style="16" customWidth="1"/>
    <col min="8" max="8" width="13.5" style="16" customWidth="1"/>
    <col min="9" max="9" width="11.33203125" style="16" customWidth="1"/>
    <col min="10" max="10" width="11.5" style="5" bestFit="1" customWidth="1"/>
    <col min="11" max="16384" width="8.83203125" style="5"/>
  </cols>
  <sheetData>
    <row r="1" spans="1:10" s="1" customFormat="1" ht="32" customHeight="1">
      <c r="A1" s="144" t="s">
        <v>1263</v>
      </c>
      <c r="B1" s="144"/>
      <c r="C1" s="144"/>
      <c r="D1" s="144"/>
      <c r="E1" s="144"/>
      <c r="F1" s="144"/>
      <c r="G1" s="144"/>
      <c r="H1" s="144"/>
      <c r="I1" s="144"/>
      <c r="J1" s="144"/>
    </row>
    <row r="2" spans="1:10" s="1" customFormat="1" ht="30" customHeight="1">
      <c r="A2" s="1" t="s">
        <v>0</v>
      </c>
      <c r="B2" s="2" t="s">
        <v>1</v>
      </c>
      <c r="C2" s="3" t="s">
        <v>583</v>
      </c>
      <c r="D2" s="4" t="s">
        <v>2</v>
      </c>
      <c r="E2" s="15" t="s">
        <v>285</v>
      </c>
      <c r="F2" s="4" t="s">
        <v>280</v>
      </c>
      <c r="G2" s="15" t="s">
        <v>3</v>
      </c>
      <c r="H2" s="15" t="s">
        <v>286</v>
      </c>
      <c r="I2" s="15" t="s">
        <v>281</v>
      </c>
      <c r="J2" s="3" t="s">
        <v>1265</v>
      </c>
    </row>
    <row r="3" spans="1:10">
      <c r="A3" s="5" t="s">
        <v>4</v>
      </c>
      <c r="B3" s="6" t="s">
        <v>5</v>
      </c>
      <c r="C3" s="5" t="s">
        <v>6</v>
      </c>
      <c r="D3" s="7">
        <v>3.7</v>
      </c>
      <c r="E3" s="16">
        <f>D3/0.064881932</f>
        <v>57.026661906430284</v>
      </c>
      <c r="F3" s="7">
        <v>11</v>
      </c>
      <c r="G3" s="16">
        <v>1.6224765388142499E-2</v>
      </c>
      <c r="H3" s="16">
        <f>G3/0.05160842</f>
        <v>0.31438213741367199</v>
      </c>
      <c r="I3" s="16">
        <f t="shared" ref="I3:I34" si="0">G3*3</f>
        <v>4.8674296164427498E-2</v>
      </c>
    </row>
    <row r="4" spans="1:10">
      <c r="B4" s="6" t="s">
        <v>7</v>
      </c>
      <c r="C4" s="5" t="s">
        <v>8</v>
      </c>
      <c r="D4" s="7">
        <v>3.7</v>
      </c>
      <c r="E4" s="16">
        <f t="shared" ref="E4:E67" si="1">D4/0.064881932</f>
        <v>57.026661906430284</v>
      </c>
      <c r="F4" s="7">
        <v>11</v>
      </c>
      <c r="G4" s="16">
        <v>3.28753070353211E-2</v>
      </c>
      <c r="H4" s="16">
        <f t="shared" ref="H4:H34" si="2">G4/0.05262946</f>
        <v>0.6246559823209491</v>
      </c>
      <c r="I4" s="16">
        <f t="shared" si="0"/>
        <v>9.8625921105963299E-2</v>
      </c>
    </row>
    <row r="5" spans="1:10">
      <c r="B5" s="6" t="s">
        <v>9</v>
      </c>
      <c r="C5" s="5" t="s">
        <v>10</v>
      </c>
      <c r="D5" s="7">
        <v>0.2</v>
      </c>
      <c r="E5" s="16">
        <f t="shared" si="1"/>
        <v>3.0825222652124475</v>
      </c>
      <c r="F5" s="7">
        <v>0.5</v>
      </c>
      <c r="G5" s="16">
        <v>6.4819230600654795E-2</v>
      </c>
      <c r="H5" s="16">
        <f t="shared" si="2"/>
        <v>1.2316149662309814</v>
      </c>
      <c r="I5" s="16">
        <f t="shared" si="0"/>
        <v>0.19445769180196437</v>
      </c>
    </row>
    <row r="6" spans="1:10">
      <c r="B6" s="6" t="s">
        <v>11</v>
      </c>
      <c r="C6" s="5" t="s">
        <v>12</v>
      </c>
      <c r="D6" s="7">
        <v>0.1</v>
      </c>
      <c r="E6" s="16">
        <f t="shared" si="1"/>
        <v>1.5412611326062238</v>
      </c>
      <c r="F6" s="7">
        <v>0.3</v>
      </c>
      <c r="G6" s="16">
        <v>5.29303570553546E-2</v>
      </c>
      <c r="H6" s="16">
        <f t="shared" si="2"/>
        <v>1.0057172742291978</v>
      </c>
      <c r="I6" s="16">
        <f t="shared" si="0"/>
        <v>0.15879107116606381</v>
      </c>
    </row>
    <row r="7" spans="1:10">
      <c r="B7" s="6" t="s">
        <v>13</v>
      </c>
      <c r="C7" s="5" t="s">
        <v>14</v>
      </c>
      <c r="D7" s="7">
        <v>0.5</v>
      </c>
      <c r="E7" s="16">
        <f t="shared" si="1"/>
        <v>7.7063056630311193</v>
      </c>
      <c r="F7" s="7">
        <v>1.6</v>
      </c>
      <c r="G7" s="16">
        <v>3.99631376577924E-2</v>
      </c>
      <c r="H7" s="16">
        <f t="shared" si="2"/>
        <v>0.75933018613134917</v>
      </c>
      <c r="I7" s="16">
        <f t="shared" si="0"/>
        <v>0.1198894129733772</v>
      </c>
    </row>
    <row r="8" spans="1:10">
      <c r="B8" s="6" t="s">
        <v>15</v>
      </c>
      <c r="C8" s="5" t="s">
        <v>16</v>
      </c>
      <c r="D8" s="7">
        <v>0.3</v>
      </c>
      <c r="E8" s="16">
        <f t="shared" si="1"/>
        <v>4.6237833978186709</v>
      </c>
      <c r="F8" s="7">
        <v>0.8</v>
      </c>
      <c r="G8" s="16">
        <v>5.7167491840157299E-2</v>
      </c>
      <c r="H8" s="16">
        <f t="shared" si="2"/>
        <v>1.0862260764248255</v>
      </c>
      <c r="I8" s="16">
        <f t="shared" si="0"/>
        <v>0.1715024755204719</v>
      </c>
    </row>
    <row r="9" spans="1:10">
      <c r="B9" s="6" t="s">
        <v>17</v>
      </c>
      <c r="C9" s="5" t="s">
        <v>18</v>
      </c>
      <c r="D9" s="7">
        <v>0.6</v>
      </c>
      <c r="E9" s="16">
        <f t="shared" si="1"/>
        <v>9.2475667956373417</v>
      </c>
      <c r="F9" s="7">
        <v>1.8</v>
      </c>
      <c r="G9" s="16">
        <v>5.9096256473326503E-2</v>
      </c>
      <c r="H9" s="16">
        <f t="shared" si="2"/>
        <v>1.1228740799036605</v>
      </c>
      <c r="I9" s="16">
        <f t="shared" si="0"/>
        <v>0.17728876941997951</v>
      </c>
    </row>
    <row r="10" spans="1:10">
      <c r="B10" s="6" t="s">
        <v>19</v>
      </c>
      <c r="C10" s="5" t="s">
        <v>20</v>
      </c>
      <c r="D10" s="7">
        <v>0.6</v>
      </c>
      <c r="E10" s="16">
        <f t="shared" si="1"/>
        <v>9.2475667956373417</v>
      </c>
      <c r="F10" s="7">
        <v>1.8</v>
      </c>
      <c r="G10" s="16">
        <v>6.4453358354569806E-2</v>
      </c>
      <c r="H10" s="16">
        <f t="shared" si="2"/>
        <v>1.2246631136737827</v>
      </c>
      <c r="I10" s="16">
        <f t="shared" si="0"/>
        <v>0.19336007506370942</v>
      </c>
    </row>
    <row r="11" spans="1:10">
      <c r="B11" s="6" t="s">
        <v>21</v>
      </c>
      <c r="C11" s="5" t="s">
        <v>22</v>
      </c>
      <c r="D11" s="7">
        <v>0.7</v>
      </c>
      <c r="E11" s="16">
        <f t="shared" si="1"/>
        <v>10.788827928243565</v>
      </c>
      <c r="F11" s="7">
        <v>2.1</v>
      </c>
      <c r="G11" s="16">
        <v>6.6302301204064204E-2</v>
      </c>
      <c r="H11" s="16">
        <f t="shared" si="2"/>
        <v>1.2597944422014629</v>
      </c>
      <c r="I11" s="16">
        <f t="shared" si="0"/>
        <v>0.1989069036121926</v>
      </c>
    </row>
    <row r="12" spans="1:10">
      <c r="B12" s="6" t="s">
        <v>23</v>
      </c>
      <c r="C12" s="5" t="s">
        <v>24</v>
      </c>
      <c r="D12" s="7" t="s">
        <v>25</v>
      </c>
      <c r="E12" s="16" t="s">
        <v>25</v>
      </c>
      <c r="F12" s="7" t="str">
        <f>IF(D12="-","-",D12*3)</f>
        <v>-</v>
      </c>
      <c r="G12" s="16">
        <v>1.4520239968709299E-2</v>
      </c>
      <c r="H12" s="16">
        <f t="shared" si="2"/>
        <v>0.27589566696502871</v>
      </c>
      <c r="I12" s="16">
        <f t="shared" si="0"/>
        <v>4.35607199061279E-2</v>
      </c>
      <c r="J12" s="5" t="s">
        <v>26</v>
      </c>
    </row>
    <row r="13" spans="1:10">
      <c r="B13" s="6" t="s">
        <v>27</v>
      </c>
      <c r="C13" s="5" t="s">
        <v>28</v>
      </c>
      <c r="D13" s="7">
        <v>0.5</v>
      </c>
      <c r="E13" s="16">
        <f t="shared" si="1"/>
        <v>7.7063056630311193</v>
      </c>
      <c r="F13" s="7">
        <v>1.4</v>
      </c>
      <c r="G13" s="16">
        <v>6.24524943241377E-2</v>
      </c>
      <c r="H13" s="16">
        <f t="shared" si="2"/>
        <v>1.1866451664930193</v>
      </c>
      <c r="I13" s="16">
        <f t="shared" si="0"/>
        <v>0.18735748297241311</v>
      </c>
    </row>
    <row r="14" spans="1:10">
      <c r="B14" s="6" t="s">
        <v>29</v>
      </c>
      <c r="C14" s="5" t="s">
        <v>30</v>
      </c>
      <c r="D14" s="7">
        <v>0.4</v>
      </c>
      <c r="E14" s="16">
        <f t="shared" si="1"/>
        <v>6.1650445304248951</v>
      </c>
      <c r="F14" s="7">
        <v>1.2</v>
      </c>
      <c r="G14" s="16">
        <v>3.2823170108685698E-2</v>
      </c>
      <c r="H14" s="16">
        <f t="shared" si="2"/>
        <v>0.62366534083165015</v>
      </c>
      <c r="I14" s="16">
        <f t="shared" si="0"/>
        <v>9.8469510326057094E-2</v>
      </c>
    </row>
    <row r="15" spans="1:10">
      <c r="B15" s="6" t="s">
        <v>31</v>
      </c>
      <c r="C15" s="5" t="s">
        <v>32</v>
      </c>
      <c r="D15" s="7">
        <v>0.3</v>
      </c>
      <c r="E15" s="16">
        <f t="shared" si="1"/>
        <v>4.6237833978186709</v>
      </c>
      <c r="F15" s="7">
        <v>0.9</v>
      </c>
      <c r="G15" s="16">
        <v>5.1337759402485798E-2</v>
      </c>
      <c r="H15" s="16">
        <f t="shared" si="2"/>
        <v>0.97545670053399358</v>
      </c>
      <c r="I15" s="16">
        <f t="shared" si="0"/>
        <v>0.15401327820745739</v>
      </c>
    </row>
    <row r="16" spans="1:10">
      <c r="B16" s="6" t="s">
        <v>33</v>
      </c>
      <c r="C16" s="5" t="s">
        <v>34</v>
      </c>
      <c r="D16" s="7">
        <v>0.4</v>
      </c>
      <c r="E16" s="16">
        <f t="shared" si="1"/>
        <v>6.1650445304248951</v>
      </c>
      <c r="F16" s="7">
        <v>1.1000000000000001</v>
      </c>
      <c r="G16" s="16">
        <v>6.2744304519177799E-2</v>
      </c>
      <c r="H16" s="16">
        <f t="shared" si="2"/>
        <v>1.1921897834250588</v>
      </c>
      <c r="I16" s="16">
        <f t="shared" si="0"/>
        <v>0.18823291355753341</v>
      </c>
    </row>
    <row r="17" spans="2:9">
      <c r="B17" s="6" t="s">
        <v>35</v>
      </c>
      <c r="C17" s="5" t="s">
        <v>36</v>
      </c>
      <c r="D17" s="7">
        <v>0.2</v>
      </c>
      <c r="E17" s="16">
        <f t="shared" si="1"/>
        <v>3.0825222652124475</v>
      </c>
      <c r="F17" s="7">
        <v>0.5</v>
      </c>
      <c r="G17" s="16">
        <v>1.20820244523116E-2</v>
      </c>
      <c r="H17" s="16">
        <f t="shared" si="2"/>
        <v>0.2295677069898038</v>
      </c>
      <c r="I17" s="16">
        <f t="shared" si="0"/>
        <v>3.6246073356934798E-2</v>
      </c>
    </row>
    <row r="18" spans="2:9">
      <c r="B18" s="6" t="s">
        <v>37</v>
      </c>
      <c r="C18" s="5" t="s">
        <v>38</v>
      </c>
      <c r="D18" s="7">
        <v>0.2</v>
      </c>
      <c r="E18" s="16">
        <f t="shared" si="1"/>
        <v>3.0825222652124475</v>
      </c>
      <c r="F18" s="7">
        <v>0.7</v>
      </c>
      <c r="G18" s="16">
        <v>6.3447388841687699E-2</v>
      </c>
      <c r="H18" s="16">
        <f t="shared" si="2"/>
        <v>1.205548923391722</v>
      </c>
      <c r="I18" s="16">
        <f t="shared" si="0"/>
        <v>0.19034216652506308</v>
      </c>
    </row>
    <row r="19" spans="2:9">
      <c r="B19" s="6" t="s">
        <v>39</v>
      </c>
      <c r="C19" s="5" t="s">
        <v>40</v>
      </c>
      <c r="D19" s="7">
        <v>0.4</v>
      </c>
      <c r="E19" s="16">
        <f t="shared" si="1"/>
        <v>6.1650445304248951</v>
      </c>
      <c r="F19" s="7">
        <v>1.2</v>
      </c>
      <c r="G19" s="16">
        <v>5.0002271055235602E-2</v>
      </c>
      <c r="H19" s="16">
        <f t="shared" si="2"/>
        <v>0.95008140032665356</v>
      </c>
      <c r="I19" s="16">
        <f t="shared" si="0"/>
        <v>0.1500068131657068</v>
      </c>
    </row>
    <row r="20" spans="2:9">
      <c r="B20" s="6" t="s">
        <v>41</v>
      </c>
      <c r="C20" s="5" t="s">
        <v>42</v>
      </c>
      <c r="D20" s="7">
        <v>0.5</v>
      </c>
      <c r="E20" s="16">
        <f t="shared" si="1"/>
        <v>7.7063056630311193</v>
      </c>
      <c r="F20" s="7">
        <v>1.6</v>
      </c>
      <c r="G20" s="16">
        <v>6.3020259968598294E-2</v>
      </c>
      <c r="H20" s="16">
        <f t="shared" si="2"/>
        <v>1.1974331480619085</v>
      </c>
      <c r="I20" s="16">
        <f t="shared" si="0"/>
        <v>0.1890607799057949</v>
      </c>
    </row>
    <row r="21" spans="2:9">
      <c r="B21" s="6" t="s">
        <v>43</v>
      </c>
      <c r="C21" s="5" t="s">
        <v>44</v>
      </c>
      <c r="D21" s="7">
        <v>0.5</v>
      </c>
      <c r="E21" s="16">
        <f t="shared" si="1"/>
        <v>7.7063056630311193</v>
      </c>
      <c r="F21" s="7">
        <v>1.6</v>
      </c>
      <c r="G21" s="16">
        <v>5.9869395922953497E-2</v>
      </c>
      <c r="H21" s="16">
        <f t="shared" si="2"/>
        <v>1.1375643208756749</v>
      </c>
      <c r="I21" s="16">
        <f t="shared" si="0"/>
        <v>0.17960818776886051</v>
      </c>
    </row>
    <row r="22" spans="2:9">
      <c r="B22" s="6" t="s">
        <v>45</v>
      </c>
      <c r="C22" s="5" t="s">
        <v>46</v>
      </c>
      <c r="D22" s="7">
        <v>0.6</v>
      </c>
      <c r="E22" s="16">
        <f t="shared" si="1"/>
        <v>9.2475667956373417</v>
      </c>
      <c r="F22" s="7">
        <v>1.7</v>
      </c>
      <c r="G22" s="16">
        <v>5.9563968263157997E-2</v>
      </c>
      <c r="H22" s="16">
        <f t="shared" si="2"/>
        <v>1.1317609616963198</v>
      </c>
      <c r="I22" s="16">
        <f t="shared" si="0"/>
        <v>0.178691904789474</v>
      </c>
    </row>
    <row r="23" spans="2:9">
      <c r="B23" s="6" t="s">
        <v>47</v>
      </c>
      <c r="C23" s="5" t="s">
        <v>48</v>
      </c>
      <c r="D23" s="7">
        <v>0.3</v>
      </c>
      <c r="E23" s="16">
        <f t="shared" si="1"/>
        <v>4.6237833978186709</v>
      </c>
      <c r="F23" s="7">
        <v>0.9</v>
      </c>
      <c r="G23" s="16">
        <v>6.0787068582164802E-2</v>
      </c>
      <c r="H23" s="16">
        <f t="shared" si="2"/>
        <v>1.1550008033934758</v>
      </c>
      <c r="I23" s="16">
        <f t="shared" si="0"/>
        <v>0.18236120574649439</v>
      </c>
    </row>
    <row r="24" spans="2:9">
      <c r="B24" s="6" t="s">
        <v>49</v>
      </c>
      <c r="C24" s="5" t="s">
        <v>50</v>
      </c>
      <c r="D24" s="7">
        <v>0.9</v>
      </c>
      <c r="E24" s="16">
        <f t="shared" si="1"/>
        <v>13.871350193456015</v>
      </c>
      <c r="F24" s="7">
        <v>2.6</v>
      </c>
      <c r="G24" s="16">
        <v>5.2999999999999999E-2</v>
      </c>
      <c r="H24" s="16">
        <f t="shared" si="2"/>
        <v>1.0070405434522793</v>
      </c>
      <c r="I24" s="16">
        <f t="shared" si="0"/>
        <v>0.159</v>
      </c>
    </row>
    <row r="25" spans="2:9">
      <c r="B25" s="6" t="s">
        <v>51</v>
      </c>
      <c r="C25" s="5" t="s">
        <v>52</v>
      </c>
      <c r="D25" s="7">
        <v>0.4</v>
      </c>
      <c r="E25" s="16">
        <f t="shared" si="1"/>
        <v>6.1650445304248951</v>
      </c>
      <c r="F25" s="7">
        <v>1.1000000000000001</v>
      </c>
      <c r="G25" s="16">
        <v>4.8218719868649097E-2</v>
      </c>
      <c r="H25" s="16">
        <f t="shared" si="2"/>
        <v>0.916192563416936</v>
      </c>
      <c r="I25" s="16">
        <f t="shared" si="0"/>
        <v>0.1446561596059473</v>
      </c>
    </row>
    <row r="26" spans="2:9">
      <c r="B26" s="6" t="s">
        <v>53</v>
      </c>
      <c r="C26" s="5" t="s">
        <v>54</v>
      </c>
      <c r="D26" s="7">
        <v>0.1</v>
      </c>
      <c r="E26" s="16">
        <f t="shared" si="1"/>
        <v>1.5412611326062238</v>
      </c>
      <c r="F26" s="7">
        <v>0.4</v>
      </c>
      <c r="G26" s="16">
        <v>1.7712180524237401E-2</v>
      </c>
      <c r="H26" s="16">
        <f t="shared" si="2"/>
        <v>0.33654497926137567</v>
      </c>
      <c r="I26" s="16">
        <f t="shared" si="0"/>
        <v>5.3136541572712206E-2</v>
      </c>
    </row>
    <row r="27" spans="2:9">
      <c r="B27" s="6" t="s">
        <v>55</v>
      </c>
      <c r="C27" s="5" t="s">
        <v>56</v>
      </c>
      <c r="D27" s="7">
        <v>0.6</v>
      </c>
      <c r="E27" s="16">
        <f t="shared" si="1"/>
        <v>9.2475667956373417</v>
      </c>
      <c r="F27" s="7">
        <v>1.9</v>
      </c>
      <c r="G27" s="16">
        <v>5.4278273864256203E-2</v>
      </c>
      <c r="H27" s="16">
        <f t="shared" si="2"/>
        <v>1.0313287247153249</v>
      </c>
      <c r="I27" s="16">
        <f t="shared" si="0"/>
        <v>0.1628348215927686</v>
      </c>
    </row>
    <row r="28" spans="2:9">
      <c r="B28" s="6" t="s">
        <v>57</v>
      </c>
      <c r="C28" s="5" t="s">
        <v>58</v>
      </c>
      <c r="D28" s="7">
        <v>0.4</v>
      </c>
      <c r="E28" s="16">
        <f t="shared" si="1"/>
        <v>6.1650445304248951</v>
      </c>
      <c r="F28" s="7">
        <v>1.3</v>
      </c>
      <c r="G28" s="16">
        <v>5.8311514142543097E-2</v>
      </c>
      <c r="H28" s="16">
        <f t="shared" si="2"/>
        <v>1.107963375313809</v>
      </c>
      <c r="I28" s="16">
        <f t="shared" si="0"/>
        <v>0.17493454242762929</v>
      </c>
    </row>
    <row r="29" spans="2:9">
      <c r="B29" s="6" t="s">
        <v>59</v>
      </c>
      <c r="C29" s="5" t="s">
        <v>60</v>
      </c>
      <c r="D29" s="7">
        <v>0.4</v>
      </c>
      <c r="E29" s="16">
        <f t="shared" si="1"/>
        <v>6.1650445304248951</v>
      </c>
      <c r="F29" s="7">
        <v>1.1000000000000001</v>
      </c>
      <c r="G29" s="16">
        <v>6.8605923465926394E-2</v>
      </c>
      <c r="H29" s="16">
        <f t="shared" si="2"/>
        <v>1.3035650273806036</v>
      </c>
      <c r="I29" s="16">
        <f t="shared" si="0"/>
        <v>0.20581777039777918</v>
      </c>
    </row>
    <row r="30" spans="2:9">
      <c r="B30" s="5" t="s">
        <v>61</v>
      </c>
      <c r="C30" s="5" t="s">
        <v>62</v>
      </c>
      <c r="D30" s="7">
        <v>0.5</v>
      </c>
      <c r="E30" s="16">
        <f t="shared" si="1"/>
        <v>7.7063056630311193</v>
      </c>
      <c r="F30" s="7">
        <v>1.5</v>
      </c>
      <c r="G30" s="16">
        <v>6.2115452671934003E-2</v>
      </c>
      <c r="H30" s="16">
        <f t="shared" si="2"/>
        <v>1.1802411172741274</v>
      </c>
      <c r="I30" s="16">
        <f t="shared" si="0"/>
        <v>0.18634635801580202</v>
      </c>
    </row>
    <row r="31" spans="2:9">
      <c r="B31" s="6" t="s">
        <v>63</v>
      </c>
      <c r="C31" s="5" t="s">
        <v>64</v>
      </c>
      <c r="D31" s="7">
        <v>0.4</v>
      </c>
      <c r="E31" s="16">
        <f t="shared" si="1"/>
        <v>6.1650445304248951</v>
      </c>
      <c r="F31" s="7">
        <v>1.1000000000000001</v>
      </c>
      <c r="G31" s="16">
        <v>5.2427724853586002E-2</v>
      </c>
      <c r="H31" s="16">
        <f t="shared" si="2"/>
        <v>0.99616687789663816</v>
      </c>
      <c r="I31" s="16">
        <f t="shared" si="0"/>
        <v>0.15728317456075802</v>
      </c>
    </row>
    <row r="32" spans="2:9">
      <c r="B32" s="6" t="s">
        <v>65</v>
      </c>
      <c r="C32" s="5" t="s">
        <v>66</v>
      </c>
      <c r="D32" s="7">
        <v>0.3</v>
      </c>
      <c r="E32" s="16">
        <f t="shared" si="1"/>
        <v>4.6237833978186709</v>
      </c>
      <c r="F32" s="7">
        <v>0.8</v>
      </c>
      <c r="G32" s="16">
        <v>5.7891331343723797E-2</v>
      </c>
      <c r="H32" s="16">
        <f t="shared" si="2"/>
        <v>1.0999795807086714</v>
      </c>
      <c r="I32" s="16">
        <f t="shared" si="0"/>
        <v>0.1736739940311714</v>
      </c>
    </row>
    <row r="33" spans="1:10">
      <c r="B33" s="6" t="s">
        <v>67</v>
      </c>
      <c r="C33" s="5" t="s">
        <v>68</v>
      </c>
      <c r="D33" s="7" t="s">
        <v>25</v>
      </c>
      <c r="E33" s="16" t="s">
        <v>25</v>
      </c>
      <c r="F33" s="7" t="str">
        <f>IF(D33="-","-",D33*3)</f>
        <v>-</v>
      </c>
      <c r="G33" s="16">
        <v>4.3069822278063101E-2</v>
      </c>
      <c r="H33" s="16">
        <f t="shared" si="2"/>
        <v>0.8183595704395048</v>
      </c>
      <c r="I33" s="16">
        <f t="shared" si="0"/>
        <v>0.1292094668341893</v>
      </c>
      <c r="J33" s="5" t="s">
        <v>26</v>
      </c>
    </row>
    <row r="34" spans="1:10">
      <c r="B34" s="6" t="s">
        <v>69</v>
      </c>
      <c r="C34" s="5" t="s">
        <v>70</v>
      </c>
      <c r="D34" s="7">
        <v>0.5</v>
      </c>
      <c r="E34" s="16">
        <f t="shared" si="1"/>
        <v>7.7063056630311193</v>
      </c>
      <c r="F34" s="7">
        <v>1.5</v>
      </c>
      <c r="G34" s="16">
        <v>6.3625174903899601E-2</v>
      </c>
      <c r="H34" s="16">
        <f t="shared" si="2"/>
        <v>1.2089269945748939</v>
      </c>
      <c r="I34" s="16">
        <f t="shared" si="0"/>
        <v>0.1908755247116988</v>
      </c>
    </row>
    <row r="35" spans="1:10">
      <c r="B35" s="5" t="s">
        <v>71</v>
      </c>
      <c r="C35" s="5" t="s">
        <v>72</v>
      </c>
      <c r="D35" s="7">
        <v>0.8</v>
      </c>
      <c r="E35" s="16">
        <f t="shared" si="1"/>
        <v>12.33008906084979</v>
      </c>
      <c r="F35" s="7">
        <v>2.4</v>
      </c>
      <c r="G35" s="16">
        <v>5.4084507208146698E-2</v>
      </c>
      <c r="H35" s="16">
        <f t="shared" ref="H35:H58" si="3">G35/0.05262946</f>
        <v>1.0276470100234107</v>
      </c>
      <c r="I35" s="16">
        <f t="shared" ref="I35:I58" si="4">G35*3</f>
        <v>0.16225352162444009</v>
      </c>
    </row>
    <row r="36" spans="1:10">
      <c r="B36" s="6" t="s">
        <v>73</v>
      </c>
      <c r="C36" s="5" t="s">
        <v>74</v>
      </c>
      <c r="D36" s="7">
        <v>0.7</v>
      </c>
      <c r="E36" s="16">
        <f t="shared" si="1"/>
        <v>10.788827928243565</v>
      </c>
      <c r="F36" s="7">
        <v>2.1</v>
      </c>
      <c r="G36" s="16">
        <v>5.5796432061922398E-2</v>
      </c>
      <c r="H36" s="16">
        <f t="shared" si="3"/>
        <v>1.0601748918176701</v>
      </c>
      <c r="I36" s="16">
        <f t="shared" si="4"/>
        <v>0.1673892961857672</v>
      </c>
    </row>
    <row r="37" spans="1:10">
      <c r="B37" s="6" t="s">
        <v>75</v>
      </c>
      <c r="C37" s="5" t="s">
        <v>76</v>
      </c>
      <c r="D37" s="7">
        <v>0.5</v>
      </c>
      <c r="E37" s="16">
        <f t="shared" si="1"/>
        <v>7.7063056630311193</v>
      </c>
      <c r="F37" s="7">
        <v>1.6</v>
      </c>
      <c r="G37" s="16">
        <v>5.7120764541312798E-2</v>
      </c>
      <c r="H37" s="16">
        <f t="shared" si="3"/>
        <v>1.0853382220017609</v>
      </c>
      <c r="I37" s="16">
        <f t="shared" si="4"/>
        <v>0.1713622936239384</v>
      </c>
    </row>
    <row r="38" spans="1:10">
      <c r="B38" s="6" t="s">
        <v>77</v>
      </c>
      <c r="C38" s="5" t="s">
        <v>78</v>
      </c>
      <c r="D38" s="7">
        <v>0.8</v>
      </c>
      <c r="E38" s="16">
        <f t="shared" si="1"/>
        <v>12.33008906084979</v>
      </c>
      <c r="F38" s="7">
        <v>2.4</v>
      </c>
      <c r="G38" s="16">
        <v>5.01810481562854E-2</v>
      </c>
      <c r="H38" s="16">
        <f t="shared" si="3"/>
        <v>0.95347830200586126</v>
      </c>
      <c r="I38" s="16">
        <f t="shared" si="4"/>
        <v>0.15054314446885619</v>
      </c>
    </row>
    <row r="39" spans="1:10">
      <c r="B39" s="6" t="s">
        <v>79</v>
      </c>
      <c r="C39" s="5" t="s">
        <v>80</v>
      </c>
      <c r="D39" s="7">
        <v>1.1000000000000001</v>
      </c>
      <c r="E39" s="16">
        <f t="shared" si="1"/>
        <v>16.953872458668464</v>
      </c>
      <c r="F39" s="7">
        <v>3.3</v>
      </c>
      <c r="G39" s="16">
        <v>5.1028143625991999E-2</v>
      </c>
      <c r="H39" s="16">
        <f t="shared" si="3"/>
        <v>0.96957376393358385</v>
      </c>
      <c r="I39" s="16">
        <f t="shared" si="4"/>
        <v>0.15308443087797599</v>
      </c>
    </row>
    <row r="40" spans="1:10">
      <c r="B40" s="6" t="s">
        <v>81</v>
      </c>
      <c r="C40" s="5" t="s">
        <v>82</v>
      </c>
      <c r="D40" s="7">
        <v>1.1000000000000001</v>
      </c>
      <c r="E40" s="16">
        <f t="shared" si="1"/>
        <v>16.953872458668464</v>
      </c>
      <c r="F40" s="7">
        <v>3.3</v>
      </c>
      <c r="G40" s="16">
        <v>5.6632721456563E-2</v>
      </c>
      <c r="H40" s="16">
        <f t="shared" si="3"/>
        <v>1.076065030052807</v>
      </c>
      <c r="I40" s="16">
        <f t="shared" si="4"/>
        <v>0.16989816436968899</v>
      </c>
    </row>
    <row r="41" spans="1:10">
      <c r="A41" s="5" t="s">
        <v>83</v>
      </c>
      <c r="B41" s="6" t="s">
        <v>84</v>
      </c>
      <c r="C41" s="6" t="s">
        <v>85</v>
      </c>
      <c r="D41" s="7">
        <v>1</v>
      </c>
      <c r="E41" s="16">
        <f t="shared" si="1"/>
        <v>15.412611326062239</v>
      </c>
      <c r="F41" s="7">
        <v>2.9</v>
      </c>
      <c r="G41" s="16">
        <v>5.777685933248073E-2</v>
      </c>
      <c r="H41" s="16">
        <f t="shared" si="3"/>
        <v>1.0978045249273074</v>
      </c>
      <c r="I41" s="16">
        <f t="shared" si="4"/>
        <v>0.1733305779974422</v>
      </c>
    </row>
    <row r="42" spans="1:10">
      <c r="B42" s="6" t="s">
        <v>86</v>
      </c>
      <c r="C42" s="6" t="s">
        <v>87</v>
      </c>
      <c r="D42" s="7">
        <v>0.9</v>
      </c>
      <c r="E42" s="16">
        <f t="shared" si="1"/>
        <v>13.871350193456015</v>
      </c>
      <c r="F42" s="7">
        <v>2.8</v>
      </c>
      <c r="G42" s="16">
        <v>6.6431846096497008E-2</v>
      </c>
      <c r="H42" s="16">
        <f t="shared" si="3"/>
        <v>1.2622558942557458</v>
      </c>
      <c r="I42" s="16">
        <f t="shared" si="4"/>
        <v>0.19929553828949104</v>
      </c>
    </row>
    <row r="43" spans="1:10">
      <c r="B43" s="6" t="s">
        <v>88</v>
      </c>
      <c r="C43" s="6" t="s">
        <v>89</v>
      </c>
      <c r="D43" s="7">
        <v>0.3</v>
      </c>
      <c r="E43" s="16">
        <f t="shared" si="1"/>
        <v>4.6237833978186709</v>
      </c>
      <c r="F43" s="7">
        <v>0.9</v>
      </c>
      <c r="G43" s="16">
        <v>5.0833146168369522E-2</v>
      </c>
      <c r="H43" s="16">
        <f t="shared" si="3"/>
        <v>0.96586866307139607</v>
      </c>
      <c r="I43" s="16">
        <f t="shared" si="4"/>
        <v>0.15249943850510855</v>
      </c>
    </row>
    <row r="44" spans="1:10">
      <c r="B44" s="6" t="s">
        <v>90</v>
      </c>
      <c r="C44" s="6" t="s">
        <v>91</v>
      </c>
      <c r="D44" s="7">
        <v>0.6</v>
      </c>
      <c r="E44" s="16">
        <f t="shared" si="1"/>
        <v>9.2475667956373417</v>
      </c>
      <c r="F44" s="7">
        <v>2.6</v>
      </c>
      <c r="G44" s="16">
        <v>5.1739831497139177E-2</v>
      </c>
      <c r="H44" s="16">
        <f t="shared" si="3"/>
        <v>0.98309637790581883</v>
      </c>
      <c r="I44" s="16">
        <f t="shared" si="4"/>
        <v>0.15521949449141753</v>
      </c>
    </row>
    <row r="45" spans="1:10">
      <c r="B45" s="6" t="s">
        <v>92</v>
      </c>
      <c r="C45" s="6" t="s">
        <v>93</v>
      </c>
      <c r="D45" s="7">
        <v>0.9</v>
      </c>
      <c r="E45" s="16">
        <f t="shared" si="1"/>
        <v>13.871350193456015</v>
      </c>
      <c r="F45" s="7">
        <v>1.7</v>
      </c>
      <c r="G45" s="16">
        <v>6.9965516195113264E-2</v>
      </c>
      <c r="H45" s="16">
        <f t="shared" si="3"/>
        <v>1.3293983292838889</v>
      </c>
      <c r="I45" s="16">
        <f t="shared" si="4"/>
        <v>0.20989654858533979</v>
      </c>
    </row>
    <row r="46" spans="1:10">
      <c r="B46" s="6" t="s">
        <v>94</v>
      </c>
      <c r="C46" s="6" t="s">
        <v>95</v>
      </c>
      <c r="D46" s="7">
        <v>0.7</v>
      </c>
      <c r="E46" s="16">
        <f t="shared" si="1"/>
        <v>10.788827928243565</v>
      </c>
      <c r="F46" s="7">
        <v>2.1</v>
      </c>
      <c r="G46" s="16">
        <v>6.5485552077719417E-2</v>
      </c>
      <c r="H46" s="16">
        <f t="shared" si="3"/>
        <v>1.2442755840116813</v>
      </c>
      <c r="I46" s="16">
        <f t="shared" si="4"/>
        <v>0.19645665623315825</v>
      </c>
    </row>
    <row r="47" spans="1:10">
      <c r="B47" s="6" t="s">
        <v>96</v>
      </c>
      <c r="C47" s="6" t="s">
        <v>97</v>
      </c>
      <c r="D47" s="7">
        <v>0.3</v>
      </c>
      <c r="E47" s="16">
        <f t="shared" si="1"/>
        <v>4.6237833978186709</v>
      </c>
      <c r="F47" s="7">
        <v>0.9</v>
      </c>
      <c r="G47" s="16">
        <v>4.9041624174168005E-2</v>
      </c>
      <c r="H47" s="16">
        <f t="shared" si="3"/>
        <v>0.93182837471955826</v>
      </c>
      <c r="I47" s="16">
        <f t="shared" si="4"/>
        <v>0.147124872522504</v>
      </c>
    </row>
    <row r="48" spans="1:10">
      <c r="B48" s="6" t="s">
        <v>98</v>
      </c>
      <c r="C48" s="6" t="s">
        <v>99</v>
      </c>
      <c r="D48" s="7">
        <v>0.6</v>
      </c>
      <c r="E48" s="16">
        <f t="shared" si="1"/>
        <v>9.2475667956373417</v>
      </c>
      <c r="F48" s="7">
        <v>1.7</v>
      </c>
      <c r="G48" s="16">
        <v>4.3873219374880305E-2</v>
      </c>
      <c r="H48" s="16">
        <f t="shared" si="3"/>
        <v>0.83362472985434966</v>
      </c>
      <c r="I48" s="16">
        <f t="shared" si="4"/>
        <v>0.13161965812464091</v>
      </c>
    </row>
    <row r="49" spans="1:10">
      <c r="B49" s="6" t="s">
        <v>100</v>
      </c>
      <c r="C49" s="6" t="s">
        <v>101</v>
      </c>
      <c r="D49" s="7">
        <v>1.2</v>
      </c>
      <c r="E49" s="16">
        <f t="shared" si="1"/>
        <v>18.495133591274683</v>
      </c>
      <c r="F49" s="7">
        <v>3.6</v>
      </c>
      <c r="G49" s="16">
        <v>6.2248169924866897E-2</v>
      </c>
      <c r="H49" s="16">
        <f t="shared" si="3"/>
        <v>1.1827628466046753</v>
      </c>
      <c r="I49" s="16">
        <f t="shared" si="4"/>
        <v>0.18674450977460069</v>
      </c>
    </row>
    <row r="50" spans="1:10">
      <c r="B50" s="6" t="s">
        <v>102</v>
      </c>
      <c r="C50" s="6" t="s">
        <v>103</v>
      </c>
      <c r="D50" s="7">
        <v>0.8</v>
      </c>
      <c r="E50" s="16">
        <f t="shared" si="1"/>
        <v>12.33008906084979</v>
      </c>
      <c r="F50" s="7">
        <v>2.5</v>
      </c>
      <c r="G50" s="16">
        <v>7.584008470730523E-2</v>
      </c>
      <c r="H50" s="16">
        <f t="shared" si="3"/>
        <v>1.4410196248888973</v>
      </c>
      <c r="I50" s="16">
        <f t="shared" si="4"/>
        <v>0.22752025412191568</v>
      </c>
    </row>
    <row r="51" spans="1:10">
      <c r="B51" s="6" t="s">
        <v>104</v>
      </c>
      <c r="C51" s="6" t="s">
        <v>105</v>
      </c>
      <c r="D51" s="7">
        <v>0.5</v>
      </c>
      <c r="E51" s="16">
        <f t="shared" si="1"/>
        <v>7.7063056630311193</v>
      </c>
      <c r="F51" s="7">
        <v>1.5</v>
      </c>
      <c r="G51" s="16">
        <v>5.0184351115896433E-2</v>
      </c>
      <c r="H51" s="16">
        <f t="shared" si="3"/>
        <v>0.95354106076513856</v>
      </c>
      <c r="I51" s="16">
        <f t="shared" si="4"/>
        <v>0.15055305334768931</v>
      </c>
    </row>
    <row r="52" spans="1:10">
      <c r="B52" s="6" t="s">
        <v>106</v>
      </c>
      <c r="C52" s="6" t="s">
        <v>107</v>
      </c>
      <c r="D52" s="7">
        <v>0.6</v>
      </c>
      <c r="E52" s="16">
        <f t="shared" si="1"/>
        <v>9.2475667956373417</v>
      </c>
      <c r="F52" s="7">
        <v>1.8</v>
      </c>
      <c r="G52" s="16">
        <v>5.4437495984981862E-2</v>
      </c>
      <c r="H52" s="16">
        <f t="shared" si="3"/>
        <v>1.0343540668093851</v>
      </c>
      <c r="I52" s="16">
        <f t="shared" si="4"/>
        <v>0.16331248795494557</v>
      </c>
    </row>
    <row r="53" spans="1:10">
      <c r="B53" s="8" t="s">
        <v>108</v>
      </c>
      <c r="C53" s="6" t="s">
        <v>109</v>
      </c>
      <c r="D53" s="7">
        <v>0.9</v>
      </c>
      <c r="E53" s="16">
        <f t="shared" si="1"/>
        <v>13.871350193456015</v>
      </c>
      <c r="F53" s="7">
        <v>2.6</v>
      </c>
      <c r="G53" s="16">
        <v>4.8943838885318378E-2</v>
      </c>
      <c r="H53" s="16">
        <f t="shared" si="3"/>
        <v>0.9299703794285249</v>
      </c>
      <c r="I53" s="16">
        <f t="shared" si="4"/>
        <v>0.14683151665595512</v>
      </c>
    </row>
    <row r="54" spans="1:10">
      <c r="B54" s="6" t="s">
        <v>110</v>
      </c>
      <c r="C54" s="6" t="s">
        <v>111</v>
      </c>
      <c r="D54" s="7">
        <v>0.5</v>
      </c>
      <c r="E54" s="16">
        <f t="shared" si="1"/>
        <v>7.7063056630311193</v>
      </c>
      <c r="F54" s="7">
        <v>2.7</v>
      </c>
      <c r="G54" s="16">
        <v>6.5074045742578079E-2</v>
      </c>
      <c r="H54" s="16">
        <f t="shared" si="3"/>
        <v>1.2364566488536664</v>
      </c>
      <c r="I54" s="16">
        <f t="shared" si="4"/>
        <v>0.19522213722773424</v>
      </c>
    </row>
    <row r="55" spans="1:10">
      <c r="B55" s="6" t="s">
        <v>112</v>
      </c>
      <c r="C55" s="6" t="s">
        <v>113</v>
      </c>
      <c r="D55" s="7">
        <v>1.1000000000000001</v>
      </c>
      <c r="E55" s="16">
        <f t="shared" si="1"/>
        <v>16.953872458668464</v>
      </c>
      <c r="F55" s="7">
        <v>3.2</v>
      </c>
      <c r="G55" s="16">
        <v>7.524605698314471E-2</v>
      </c>
      <c r="H55" s="16">
        <f t="shared" si="3"/>
        <v>1.4297326437159854</v>
      </c>
      <c r="I55" s="16">
        <f t="shared" si="4"/>
        <v>0.22573817094943413</v>
      </c>
    </row>
    <row r="56" spans="1:10">
      <c r="B56" s="8" t="s">
        <v>114</v>
      </c>
      <c r="C56" s="6" t="s">
        <v>115</v>
      </c>
      <c r="D56" s="7">
        <v>0.8</v>
      </c>
      <c r="E56" s="16">
        <f t="shared" si="1"/>
        <v>12.33008906084979</v>
      </c>
      <c r="F56" s="7">
        <v>1.8</v>
      </c>
      <c r="G56" s="16">
        <v>4.6001697374838883E-2</v>
      </c>
      <c r="H56" s="16">
        <f t="shared" si="3"/>
        <v>0.87406744007707626</v>
      </c>
      <c r="I56" s="16">
        <f t="shared" si="4"/>
        <v>0.13800509212451664</v>
      </c>
    </row>
    <row r="57" spans="1:10">
      <c r="B57" s="8" t="s">
        <v>116</v>
      </c>
      <c r="C57" s="6" t="s">
        <v>117</v>
      </c>
      <c r="D57" s="7">
        <v>1.2</v>
      </c>
      <c r="E57" s="16">
        <f t="shared" si="1"/>
        <v>18.495133591274683</v>
      </c>
      <c r="F57" s="7">
        <v>1.4</v>
      </c>
      <c r="G57" s="16">
        <v>6.8420172395974657E-2</v>
      </c>
      <c r="H57" s="16">
        <f t="shared" si="3"/>
        <v>1.3000356149573766</v>
      </c>
      <c r="I57" s="16">
        <f t="shared" si="4"/>
        <v>0.20526051718792399</v>
      </c>
    </row>
    <row r="58" spans="1:10">
      <c r="B58" s="8" t="s">
        <v>118</v>
      </c>
      <c r="C58" s="6" t="s">
        <v>119</v>
      </c>
      <c r="D58" s="7">
        <v>0.6</v>
      </c>
      <c r="E58" s="16">
        <f t="shared" si="1"/>
        <v>9.2475667956373417</v>
      </c>
      <c r="F58" s="7">
        <v>3.7</v>
      </c>
      <c r="G58" s="16">
        <v>4.9664433572162395E-2</v>
      </c>
      <c r="H58" s="16">
        <f t="shared" si="3"/>
        <v>0.94366222971245373</v>
      </c>
      <c r="I58" s="16">
        <f t="shared" si="4"/>
        <v>0.1489933007164872</v>
      </c>
    </row>
    <row r="59" spans="1:10">
      <c r="B59" s="8" t="s">
        <v>120</v>
      </c>
      <c r="C59" s="6" t="s">
        <v>121</v>
      </c>
      <c r="D59" s="7">
        <v>0.5</v>
      </c>
      <c r="E59" s="16">
        <f t="shared" si="1"/>
        <v>7.7063056630311193</v>
      </c>
      <c r="F59" s="7">
        <v>1.5</v>
      </c>
      <c r="G59" s="16" t="s">
        <v>25</v>
      </c>
      <c r="H59" s="16" t="s">
        <v>25</v>
      </c>
      <c r="I59" s="16" t="s">
        <v>25</v>
      </c>
      <c r="J59" s="5" t="s">
        <v>122</v>
      </c>
    </row>
    <row r="60" spans="1:10">
      <c r="B60" s="8" t="s">
        <v>123</v>
      </c>
      <c r="C60" s="6" t="s">
        <v>124</v>
      </c>
      <c r="D60" s="7">
        <v>0.5</v>
      </c>
      <c r="E60" s="16">
        <f t="shared" si="1"/>
        <v>7.7063056630311193</v>
      </c>
      <c r="F60" s="7">
        <v>1.4</v>
      </c>
      <c r="G60" s="16">
        <v>4.689185721568985E-2</v>
      </c>
      <c r="H60" s="16">
        <f t="shared" ref="H60:H74" si="5">G60/0.05262946</f>
        <v>0.89098115799952815</v>
      </c>
      <c r="I60" s="16">
        <f t="shared" ref="I60:I74" si="6">G60*3</f>
        <v>0.14067557164706956</v>
      </c>
    </row>
    <row r="61" spans="1:10">
      <c r="A61" s="5" t="s">
        <v>125</v>
      </c>
      <c r="B61" s="5" t="s">
        <v>284</v>
      </c>
      <c r="C61" s="5" t="s">
        <v>126</v>
      </c>
      <c r="D61" s="7">
        <v>0.22800000000000001</v>
      </c>
      <c r="E61" s="16">
        <f t="shared" si="1"/>
        <v>3.5140753823421904</v>
      </c>
      <c r="F61" s="7">
        <v>0.68400000000000005</v>
      </c>
      <c r="G61" s="16">
        <v>5.8999999999999997E-2</v>
      </c>
      <c r="H61" s="16">
        <f t="shared" si="5"/>
        <v>1.1210451332770657</v>
      </c>
      <c r="I61" s="16">
        <f t="shared" si="6"/>
        <v>0.17699999999999999</v>
      </c>
    </row>
    <row r="62" spans="1:10">
      <c r="B62" s="5" t="s">
        <v>127</v>
      </c>
      <c r="C62" s="6" t="s">
        <v>128</v>
      </c>
      <c r="D62" s="7">
        <v>4.1000000000000002E-2</v>
      </c>
      <c r="E62" s="16">
        <f t="shared" si="1"/>
        <v>0.63191706436855177</v>
      </c>
      <c r="F62" s="7">
        <v>0.122</v>
      </c>
      <c r="G62" s="16">
        <v>8.5000000000000006E-2</v>
      </c>
      <c r="H62" s="16">
        <f t="shared" si="5"/>
        <v>1.6150650225178067</v>
      </c>
      <c r="I62" s="16">
        <f t="shared" si="6"/>
        <v>0.255</v>
      </c>
    </row>
    <row r="63" spans="1:10">
      <c r="B63" s="5" t="s">
        <v>129</v>
      </c>
      <c r="C63" s="6" t="s">
        <v>130</v>
      </c>
      <c r="D63" s="7">
        <v>7.5999999999999998E-2</v>
      </c>
      <c r="E63" s="16">
        <f t="shared" si="1"/>
        <v>1.1713584607807301</v>
      </c>
      <c r="F63" s="7">
        <v>0.22700000000000001</v>
      </c>
      <c r="G63" s="16">
        <v>0.214</v>
      </c>
      <c r="H63" s="16">
        <f t="shared" si="5"/>
        <v>4.0661637037507123</v>
      </c>
      <c r="I63" s="16">
        <f t="shared" si="6"/>
        <v>0.64200000000000002</v>
      </c>
    </row>
    <row r="64" spans="1:10">
      <c r="B64" s="6" t="s">
        <v>131</v>
      </c>
      <c r="C64" s="6" t="s">
        <v>132</v>
      </c>
      <c r="D64" s="7">
        <v>7.6999999999999999E-2</v>
      </c>
      <c r="E64" s="16">
        <f t="shared" si="1"/>
        <v>1.1867710721067923</v>
      </c>
      <c r="F64" s="7">
        <v>0.23200000000000001</v>
      </c>
      <c r="G64" s="16">
        <v>0.11799999999999999</v>
      </c>
      <c r="H64" s="16">
        <f t="shared" si="5"/>
        <v>2.2420902665541314</v>
      </c>
      <c r="I64" s="16">
        <f t="shared" si="6"/>
        <v>0.35399999999999998</v>
      </c>
    </row>
    <row r="65" spans="2:10">
      <c r="B65" s="5" t="s">
        <v>133</v>
      </c>
      <c r="C65" s="6" t="s">
        <v>134</v>
      </c>
      <c r="D65" s="7">
        <v>8.3000000000000004E-2</v>
      </c>
      <c r="E65" s="16">
        <f t="shared" si="1"/>
        <v>1.2792467400631657</v>
      </c>
      <c r="F65" s="7">
        <v>0.25</v>
      </c>
      <c r="G65" s="16">
        <v>7.0000000000000007E-2</v>
      </c>
      <c r="H65" s="16">
        <f t="shared" si="5"/>
        <v>1.3300535479558409</v>
      </c>
      <c r="I65" s="16">
        <f t="shared" si="6"/>
        <v>0.21000000000000002</v>
      </c>
    </row>
    <row r="66" spans="2:10">
      <c r="B66" s="5" t="s">
        <v>135</v>
      </c>
      <c r="C66" s="6" t="s">
        <v>136</v>
      </c>
      <c r="D66" s="7">
        <v>5.8000000000000003E-2</v>
      </c>
      <c r="E66" s="16">
        <f t="shared" si="1"/>
        <v>0.8939314569116098</v>
      </c>
      <c r="F66" s="7">
        <v>0.17299999999999999</v>
      </c>
      <c r="G66" s="16">
        <v>0.22</v>
      </c>
      <c r="H66" s="16">
        <f t="shared" si="5"/>
        <v>4.1801682935754991</v>
      </c>
      <c r="I66" s="16">
        <f t="shared" si="6"/>
        <v>0.66</v>
      </c>
    </row>
    <row r="67" spans="2:10">
      <c r="B67" s="5" t="s">
        <v>137</v>
      </c>
      <c r="C67" s="6" t="s">
        <v>138</v>
      </c>
      <c r="D67" s="7">
        <v>8.9999999999999993E-3</v>
      </c>
      <c r="E67" s="16">
        <f t="shared" si="1"/>
        <v>0.13871350193456014</v>
      </c>
      <c r="F67" s="7">
        <v>2.8000000000000001E-2</v>
      </c>
      <c r="G67" s="16">
        <v>0.48699999999999999</v>
      </c>
      <c r="H67" s="16">
        <f t="shared" si="5"/>
        <v>9.253372540778491</v>
      </c>
      <c r="I67" s="16">
        <f t="shared" si="6"/>
        <v>1.4609999999999999</v>
      </c>
    </row>
    <row r="68" spans="2:10">
      <c r="B68" s="6" t="s">
        <v>139</v>
      </c>
      <c r="C68" s="6" t="s">
        <v>140</v>
      </c>
      <c r="D68" s="7">
        <v>2.4E-2</v>
      </c>
      <c r="E68" s="16">
        <f>D68/0.064881932</f>
        <v>0.36990267182549375</v>
      </c>
      <c r="F68" s="7">
        <v>7.2999999999999995E-2</v>
      </c>
      <c r="G68" s="16">
        <v>0.105</v>
      </c>
      <c r="H68" s="16">
        <f t="shared" si="5"/>
        <v>1.9950803219337609</v>
      </c>
      <c r="I68" s="16">
        <f t="shared" si="6"/>
        <v>0.315</v>
      </c>
    </row>
    <row r="69" spans="2:10">
      <c r="B69" s="5" t="s">
        <v>141</v>
      </c>
      <c r="C69" s="6" t="s">
        <v>142</v>
      </c>
      <c r="D69" s="7">
        <v>0.05</v>
      </c>
      <c r="E69" s="16">
        <f>D69/0.064881932</f>
        <v>0.77063056630311189</v>
      </c>
      <c r="F69" s="7">
        <v>0.15</v>
      </c>
      <c r="G69" s="16">
        <v>0.40200000000000002</v>
      </c>
      <c r="H69" s="16">
        <f t="shared" si="5"/>
        <v>7.6383075182606852</v>
      </c>
      <c r="I69" s="16">
        <f t="shared" si="6"/>
        <v>1.206</v>
      </c>
    </row>
    <row r="70" spans="2:10">
      <c r="B70" s="5" t="s">
        <v>143</v>
      </c>
      <c r="C70" s="6" t="s">
        <v>144</v>
      </c>
      <c r="D70" s="7" t="s">
        <v>25</v>
      </c>
      <c r="E70" s="16" t="s">
        <v>25</v>
      </c>
      <c r="F70" s="7" t="s">
        <v>25</v>
      </c>
      <c r="G70" s="16">
        <v>0.39900000000000002</v>
      </c>
      <c r="H70" s="16">
        <f t="shared" si="5"/>
        <v>7.5813052233482923</v>
      </c>
      <c r="I70" s="16">
        <f t="shared" si="6"/>
        <v>1.1970000000000001</v>
      </c>
      <c r="J70" s="5" t="s">
        <v>26</v>
      </c>
    </row>
    <row r="71" spans="2:10">
      <c r="B71" s="5" t="s">
        <v>145</v>
      </c>
      <c r="C71" s="6" t="s">
        <v>146</v>
      </c>
      <c r="D71" s="7">
        <v>0.03</v>
      </c>
      <c r="E71" s="16">
        <f>D71/0.064881932</f>
        <v>0.4623783397818671</v>
      </c>
      <c r="F71" s="7">
        <v>8.8999999999999996E-2</v>
      </c>
      <c r="G71" s="16">
        <v>0.17899999999999999</v>
      </c>
      <c r="H71" s="16">
        <f t="shared" si="5"/>
        <v>3.4011369297727923</v>
      </c>
      <c r="I71" s="16">
        <f t="shared" si="6"/>
        <v>0.53699999999999992</v>
      </c>
    </row>
    <row r="72" spans="2:10">
      <c r="B72" s="5" t="s">
        <v>147</v>
      </c>
      <c r="C72" s="6" t="s">
        <v>148</v>
      </c>
      <c r="D72" s="7">
        <v>3.5999999999999997E-2</v>
      </c>
      <c r="E72" s="16">
        <f>D72/0.064881932</f>
        <v>0.55485400773824056</v>
      </c>
      <c r="F72" s="7">
        <v>0.108</v>
      </c>
      <c r="G72" s="16">
        <v>0.05</v>
      </c>
      <c r="H72" s="16">
        <f t="shared" si="5"/>
        <v>0.95003824853988617</v>
      </c>
      <c r="I72" s="16">
        <f t="shared" si="6"/>
        <v>0.15000000000000002</v>
      </c>
    </row>
    <row r="73" spans="2:10">
      <c r="B73" s="5" t="s">
        <v>149</v>
      </c>
      <c r="C73" s="6" t="s">
        <v>150</v>
      </c>
      <c r="D73" s="7">
        <v>5.8999999999999997E-2</v>
      </c>
      <c r="E73" s="16">
        <f>D73/0.064881932</f>
        <v>0.909344068237672</v>
      </c>
      <c r="F73" s="7">
        <v>0.17599999999999999</v>
      </c>
      <c r="G73" s="16">
        <v>7.4999999999999997E-2</v>
      </c>
      <c r="H73" s="16">
        <f t="shared" si="5"/>
        <v>1.4250573728098292</v>
      </c>
      <c r="I73" s="16">
        <f t="shared" si="6"/>
        <v>0.22499999999999998</v>
      </c>
    </row>
    <row r="74" spans="2:10">
      <c r="B74" s="5" t="s">
        <v>151</v>
      </c>
      <c r="C74" s="6" t="s">
        <v>152</v>
      </c>
      <c r="D74" s="7">
        <v>6.9000000000000006E-2</v>
      </c>
      <c r="E74" s="16">
        <f>D74/0.064881932</f>
        <v>1.0634701814982945</v>
      </c>
      <c r="F74" s="7">
        <v>0.20799999999999999</v>
      </c>
      <c r="G74" s="16">
        <v>0.215</v>
      </c>
      <c r="H74" s="16">
        <f t="shared" si="5"/>
        <v>4.0851644687215103</v>
      </c>
      <c r="I74" s="16">
        <f t="shared" si="6"/>
        <v>0.64500000000000002</v>
      </c>
    </row>
    <row r="75" spans="2:10">
      <c r="B75" s="5" t="s">
        <v>153</v>
      </c>
      <c r="C75" s="6" t="s">
        <v>154</v>
      </c>
      <c r="D75" s="7">
        <v>0.10199999999999999</v>
      </c>
      <c r="E75" s="16">
        <f>D75/0.064881932</f>
        <v>1.5720863552583482</v>
      </c>
      <c r="F75" s="7">
        <v>0.307</v>
      </c>
      <c r="G75" s="16" t="s">
        <v>25</v>
      </c>
      <c r="H75" s="16" t="s">
        <v>25</v>
      </c>
      <c r="I75" s="16" t="s">
        <v>25</v>
      </c>
      <c r="J75" s="5" t="s">
        <v>122</v>
      </c>
    </row>
    <row r="76" spans="2:10">
      <c r="B76" s="5" t="s">
        <v>155</v>
      </c>
      <c r="C76" s="6" t="s">
        <v>156</v>
      </c>
      <c r="D76" s="7" t="s">
        <v>25</v>
      </c>
      <c r="E76" s="16" t="s">
        <v>25</v>
      </c>
      <c r="F76" s="7" t="s">
        <v>25</v>
      </c>
      <c r="G76" s="16">
        <v>0.26500000000000001</v>
      </c>
      <c r="H76" s="16">
        <f>G76/0.05262946</f>
        <v>5.0352027172613969</v>
      </c>
      <c r="I76" s="16">
        <f>G76*3</f>
        <v>0.79500000000000004</v>
      </c>
      <c r="J76" s="5" t="s">
        <v>26</v>
      </c>
    </row>
    <row r="77" spans="2:10">
      <c r="B77" s="5" t="s">
        <v>157</v>
      </c>
      <c r="C77" s="6" t="s">
        <v>158</v>
      </c>
      <c r="D77" s="7" t="s">
        <v>25</v>
      </c>
      <c r="E77" s="16" t="s">
        <v>25</v>
      </c>
      <c r="F77" s="7" t="s">
        <v>25</v>
      </c>
      <c r="G77" s="16">
        <v>0.55800000000000005</v>
      </c>
      <c r="H77" s="16">
        <f>G77/0.05262946</f>
        <v>10.602426853705131</v>
      </c>
      <c r="I77" s="16">
        <f>G77*3</f>
        <v>1.6740000000000002</v>
      </c>
      <c r="J77" s="5" t="s">
        <v>26</v>
      </c>
    </row>
    <row r="78" spans="2:10">
      <c r="B78" s="5" t="s">
        <v>159</v>
      </c>
      <c r="C78" s="6" t="s">
        <v>160</v>
      </c>
      <c r="D78" s="7" t="s">
        <v>25</v>
      </c>
      <c r="E78" s="16" t="s">
        <v>25</v>
      </c>
      <c r="F78" s="7" t="s">
        <v>25</v>
      </c>
      <c r="G78" s="16">
        <v>0.88300000000000001</v>
      </c>
      <c r="H78" s="16">
        <f>G78/0.05262946</f>
        <v>16.77767546921439</v>
      </c>
      <c r="I78" s="16">
        <f>G78*3</f>
        <v>2.649</v>
      </c>
      <c r="J78" s="5" t="s">
        <v>26</v>
      </c>
    </row>
    <row r="79" spans="2:10">
      <c r="B79" s="5" t="s">
        <v>161</v>
      </c>
      <c r="C79" s="6" t="s">
        <v>162</v>
      </c>
      <c r="D79" s="7" t="s">
        <v>25</v>
      </c>
      <c r="E79" s="16" t="s">
        <v>25</v>
      </c>
      <c r="F79" s="7" t="s">
        <v>25</v>
      </c>
      <c r="G79" s="16">
        <v>0.74199999999999999</v>
      </c>
      <c r="H79" s="16">
        <f>G79/0.05262946</f>
        <v>14.09856760833191</v>
      </c>
      <c r="I79" s="16">
        <f>G79*3</f>
        <v>2.226</v>
      </c>
      <c r="J79" s="5" t="s">
        <v>26</v>
      </c>
    </row>
    <row r="80" spans="2:10">
      <c r="B80" s="6" t="s">
        <v>163</v>
      </c>
      <c r="C80" s="6" t="s">
        <v>164</v>
      </c>
      <c r="D80" s="7">
        <v>0.46800000000000003</v>
      </c>
      <c r="E80" s="16">
        <f t="shared" ref="E80:E87" si="7">D80/0.064881932</f>
        <v>7.2131021005971281</v>
      </c>
      <c r="F80" s="7">
        <v>1.4</v>
      </c>
      <c r="G80" s="16">
        <v>1.444</v>
      </c>
      <c r="H80" s="16">
        <f>G80/0.05262946</f>
        <v>27.43710461783191</v>
      </c>
      <c r="I80" s="16">
        <f>G80*3</f>
        <v>4.3319999999999999</v>
      </c>
    </row>
    <row r="81" spans="1:10">
      <c r="A81" s="5" t="s">
        <v>165</v>
      </c>
      <c r="B81" s="6" t="s">
        <v>166</v>
      </c>
      <c r="C81" s="5" t="s">
        <v>167</v>
      </c>
      <c r="D81" s="7">
        <v>0.121</v>
      </c>
      <c r="E81" s="16">
        <f t="shared" si="7"/>
        <v>1.8649259704535308</v>
      </c>
      <c r="F81" s="7">
        <v>4.7E-2</v>
      </c>
      <c r="G81" s="16" t="s">
        <v>25</v>
      </c>
      <c r="H81" s="16" t="s">
        <v>25</v>
      </c>
      <c r="I81" s="16" t="s">
        <v>25</v>
      </c>
      <c r="J81" s="5" t="s">
        <v>122</v>
      </c>
    </row>
    <row r="82" spans="1:10">
      <c r="B82" s="6" t="s">
        <v>168</v>
      </c>
      <c r="C82" s="5" t="s">
        <v>169</v>
      </c>
      <c r="D82" s="7">
        <v>9.2999999999999999E-2</v>
      </c>
      <c r="E82" s="16">
        <f t="shared" si="7"/>
        <v>1.4333728533237882</v>
      </c>
      <c r="F82" s="7">
        <v>0.27900000000000003</v>
      </c>
      <c r="G82" s="16" t="s">
        <v>25</v>
      </c>
      <c r="H82" s="16" t="s">
        <v>25</v>
      </c>
      <c r="I82" s="16" t="s">
        <v>25</v>
      </c>
      <c r="J82" s="5" t="s">
        <v>122</v>
      </c>
    </row>
    <row r="83" spans="1:10">
      <c r="B83" s="5" t="s">
        <v>170</v>
      </c>
      <c r="C83" s="5" t="s">
        <v>171</v>
      </c>
      <c r="D83" s="7">
        <v>0.02</v>
      </c>
      <c r="E83" s="16">
        <f t="shared" si="7"/>
        <v>0.30825222652124479</v>
      </c>
      <c r="F83" s="7">
        <v>0.151</v>
      </c>
      <c r="G83" s="16" t="s">
        <v>25</v>
      </c>
      <c r="H83" s="16" t="s">
        <v>25</v>
      </c>
      <c r="I83" s="16" t="s">
        <v>25</v>
      </c>
      <c r="J83" s="5" t="s">
        <v>122</v>
      </c>
    </row>
    <row r="84" spans="1:10">
      <c r="B84" s="5" t="s">
        <v>172</v>
      </c>
      <c r="C84" s="5" t="s">
        <v>173</v>
      </c>
      <c r="D84" s="7">
        <v>3.3000000000000002E-2</v>
      </c>
      <c r="E84" s="16">
        <f t="shared" si="7"/>
        <v>0.50861617376005386</v>
      </c>
      <c r="F84" s="7">
        <v>0.28699999999999998</v>
      </c>
      <c r="G84" s="16" t="s">
        <v>25</v>
      </c>
      <c r="H84" s="16" t="s">
        <v>25</v>
      </c>
      <c r="I84" s="16" t="s">
        <v>25</v>
      </c>
      <c r="J84" s="5" t="s">
        <v>122</v>
      </c>
    </row>
    <row r="85" spans="1:10">
      <c r="B85" s="6" t="s">
        <v>174</v>
      </c>
      <c r="C85" s="5" t="s">
        <v>175</v>
      </c>
      <c r="D85" s="7">
        <v>1.6E-2</v>
      </c>
      <c r="E85" s="16">
        <f t="shared" si="7"/>
        <v>0.2466017812169958</v>
      </c>
      <c r="F85" s="7">
        <v>0.36399999999999999</v>
      </c>
      <c r="G85" s="16" t="s">
        <v>25</v>
      </c>
      <c r="H85" s="16" t="s">
        <v>25</v>
      </c>
      <c r="I85" s="16" t="s">
        <v>25</v>
      </c>
      <c r="J85" s="5" t="s">
        <v>122</v>
      </c>
    </row>
    <row r="86" spans="1:10">
      <c r="B86" s="6" t="s">
        <v>176</v>
      </c>
      <c r="C86" s="5" t="s">
        <v>177</v>
      </c>
      <c r="D86" s="7">
        <v>0.05</v>
      </c>
      <c r="E86" s="16">
        <f t="shared" si="7"/>
        <v>0.77063056630311189</v>
      </c>
      <c r="F86" s="7">
        <v>9.9000000000000005E-2</v>
      </c>
      <c r="G86" s="16" t="s">
        <v>25</v>
      </c>
      <c r="H86" s="16" t="s">
        <v>25</v>
      </c>
      <c r="I86" s="16" t="s">
        <v>25</v>
      </c>
      <c r="J86" s="5" t="s">
        <v>122</v>
      </c>
    </row>
    <row r="87" spans="1:10">
      <c r="B87" s="6" t="s">
        <v>178</v>
      </c>
      <c r="C87" s="5" t="s">
        <v>179</v>
      </c>
      <c r="D87" s="7">
        <v>9.6000000000000002E-2</v>
      </c>
      <c r="E87" s="16">
        <f t="shared" si="7"/>
        <v>1.479610687301975</v>
      </c>
      <c r="F87" s="7">
        <v>0.06</v>
      </c>
      <c r="G87" s="16" t="s">
        <v>25</v>
      </c>
      <c r="H87" s="16" t="s">
        <v>25</v>
      </c>
      <c r="I87" s="16" t="s">
        <v>25</v>
      </c>
      <c r="J87" s="5" t="s">
        <v>122</v>
      </c>
    </row>
    <row r="93" spans="1:10">
      <c r="D93" s="9"/>
      <c r="F93" s="9"/>
      <c r="J93" s="10"/>
    </row>
    <row r="94" spans="1:10">
      <c r="D94" s="9"/>
      <c r="F94" s="9"/>
      <c r="J94" s="10"/>
    </row>
    <row r="95" spans="1:10">
      <c r="D95" s="9"/>
      <c r="F95" s="9"/>
      <c r="J95" s="10"/>
    </row>
    <row r="96" spans="1:10">
      <c r="D96" s="9"/>
      <c r="F96" s="9"/>
      <c r="J96" s="10"/>
    </row>
    <row r="97" spans="4:10">
      <c r="D97" s="9"/>
      <c r="F97" s="9"/>
      <c r="J97" s="10"/>
    </row>
    <row r="98" spans="4:10">
      <c r="D98" s="9"/>
      <c r="F98" s="9"/>
      <c r="J98" s="10"/>
    </row>
    <row r="99" spans="4:10">
      <c r="D99" s="9"/>
      <c r="F99" s="9"/>
      <c r="J99" s="10"/>
    </row>
  </sheetData>
  <mergeCells count="1">
    <mergeCell ref="A1:J1"/>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6BA40-4521-7848-9B21-DA9D3F27D16E}">
  <dimension ref="A1:BE139"/>
  <sheetViews>
    <sheetView tabSelected="1" workbookViewId="0">
      <selection sqref="A1:U1"/>
    </sheetView>
  </sheetViews>
  <sheetFormatPr baseColWidth="10" defaultRowHeight="13"/>
  <cols>
    <col min="1" max="1" width="26.6640625" style="5" bestFit="1" customWidth="1"/>
    <col min="2" max="2" width="25" style="5" bestFit="1" customWidth="1"/>
    <col min="3" max="3" width="17.83203125" style="5" bestFit="1" customWidth="1"/>
    <col min="4" max="4" width="6.6640625" style="17" bestFit="1" customWidth="1"/>
    <col min="5" max="5" width="10.6640625" style="17" bestFit="1" customWidth="1"/>
    <col min="6" max="6" width="6.6640625" style="17" bestFit="1" customWidth="1"/>
    <col min="7" max="7" width="10.6640625" style="17" bestFit="1" customWidth="1"/>
    <col min="8" max="8" width="6.6640625" style="17" bestFit="1" customWidth="1"/>
    <col min="9" max="9" width="10.6640625" style="17" bestFit="1" customWidth="1"/>
    <col min="10" max="10" width="7.6640625" style="17" bestFit="1" customWidth="1"/>
    <col min="11" max="11" width="10.6640625" style="17" bestFit="1" customWidth="1"/>
    <col min="12" max="12" width="7.6640625" style="17" bestFit="1" customWidth="1"/>
    <col min="13" max="13" width="10.6640625" style="17" bestFit="1" customWidth="1"/>
    <col min="14" max="14" width="6.6640625" style="17" bestFit="1" customWidth="1"/>
    <col min="15" max="15" width="10.6640625" style="17" bestFit="1" customWidth="1"/>
    <col min="16" max="16" width="6.6640625" style="17" bestFit="1" customWidth="1"/>
    <col min="17" max="17" width="10.6640625" style="17" bestFit="1" customWidth="1"/>
    <col min="18" max="18" width="7.6640625" style="17" bestFit="1" customWidth="1"/>
    <col min="19" max="19" width="10.6640625" style="17" bestFit="1" customWidth="1"/>
    <col min="20" max="20" width="7.6640625" style="17" bestFit="1" customWidth="1"/>
    <col min="21" max="21" width="11.6640625" style="17" bestFit="1" customWidth="1"/>
    <col min="22" max="22" width="7.6640625" style="17" bestFit="1" customWidth="1"/>
    <col min="23" max="23" width="11.6640625" style="17" bestFit="1" customWidth="1"/>
    <col min="24" max="24" width="7.6640625" style="17" bestFit="1" customWidth="1"/>
    <col min="25" max="25" width="11.6640625" style="17" bestFit="1" customWidth="1"/>
    <col min="26" max="26" width="8.1640625" style="17" bestFit="1" customWidth="1"/>
    <col min="27" max="27" width="11.6640625" style="17" bestFit="1" customWidth="1"/>
    <col min="28" max="28" width="8.6640625" style="17" bestFit="1" customWidth="1"/>
    <col min="29" max="29" width="11.6640625" style="17" bestFit="1" customWidth="1"/>
    <col min="30" max="30" width="8.1640625" style="17" bestFit="1" customWidth="1"/>
    <col min="31" max="31" width="11.6640625" style="17" bestFit="1" customWidth="1"/>
    <col min="32" max="43" width="8.1640625" style="17" bestFit="1" customWidth="1"/>
    <col min="44" max="44" width="8.5" style="17" bestFit="1" customWidth="1"/>
    <col min="45" max="45" width="10.83203125" style="17"/>
    <col min="46" max="46" width="5.6640625" style="17" bestFit="1" customWidth="1"/>
    <col min="47" max="47" width="8.6640625" style="17" bestFit="1" customWidth="1"/>
    <col min="48" max="48" width="7" style="17" bestFit="1" customWidth="1"/>
    <col min="49" max="49" width="10.5" style="17" bestFit="1" customWidth="1"/>
    <col min="50" max="50" width="7.6640625" style="17" bestFit="1" customWidth="1"/>
    <col min="51" max="51" width="11" style="17" bestFit="1" customWidth="1"/>
    <col min="52" max="52" width="6.83203125" style="17" bestFit="1" customWidth="1"/>
    <col min="53" max="53" width="10.83203125" style="17"/>
    <col min="54" max="54" width="7" style="17" bestFit="1" customWidth="1"/>
    <col min="55" max="55" width="10.5" style="17" bestFit="1" customWidth="1"/>
    <col min="56" max="56" width="7" style="17" bestFit="1" customWidth="1"/>
    <col min="57" max="57" width="10.5" style="17" bestFit="1" customWidth="1"/>
    <col min="58" max="16384" width="10.83203125" style="5"/>
  </cols>
  <sheetData>
    <row r="1" spans="1:57" ht="32" customHeight="1">
      <c r="A1" s="144" t="s">
        <v>1359</v>
      </c>
      <c r="B1" s="144"/>
      <c r="C1" s="144"/>
      <c r="D1" s="144"/>
      <c r="E1" s="144"/>
      <c r="F1" s="144"/>
      <c r="G1" s="144"/>
      <c r="H1" s="144"/>
      <c r="I1" s="144"/>
      <c r="J1" s="144"/>
      <c r="K1" s="144"/>
      <c r="L1" s="144"/>
      <c r="M1" s="144"/>
      <c r="N1" s="144"/>
      <c r="O1" s="144"/>
      <c r="P1" s="144"/>
      <c r="Q1" s="144"/>
      <c r="R1" s="144"/>
      <c r="S1" s="144"/>
      <c r="T1" s="144"/>
      <c r="U1" s="144"/>
    </row>
    <row r="3" spans="1:57" s="1" customFormat="1">
      <c r="A3" s="1" t="s">
        <v>1192</v>
      </c>
      <c r="B3" s="1" t="s">
        <v>288</v>
      </c>
      <c r="C3" s="1" t="s">
        <v>181</v>
      </c>
      <c r="D3" s="83" t="s">
        <v>1266</v>
      </c>
      <c r="E3" s="83" t="s">
        <v>1267</v>
      </c>
      <c r="F3" s="83" t="s">
        <v>1268</v>
      </c>
      <c r="G3" s="83" t="s">
        <v>1269</v>
      </c>
      <c r="H3" s="83" t="s">
        <v>1270</v>
      </c>
      <c r="I3" s="83" t="s">
        <v>1271</v>
      </c>
      <c r="J3" s="83" t="s">
        <v>283</v>
      </c>
      <c r="K3" s="83" t="s">
        <v>1272</v>
      </c>
      <c r="L3" s="83" t="s">
        <v>1273</v>
      </c>
      <c r="M3" s="83" t="s">
        <v>1274</v>
      </c>
      <c r="N3" s="83" t="s">
        <v>1275</v>
      </c>
      <c r="O3" s="83" t="s">
        <v>1276</v>
      </c>
      <c r="P3" s="83" t="s">
        <v>1277</v>
      </c>
      <c r="Q3" s="83" t="s">
        <v>1278</v>
      </c>
      <c r="R3" s="83" t="s">
        <v>1279</v>
      </c>
      <c r="S3" s="83" t="s">
        <v>1280</v>
      </c>
      <c r="T3" s="83" t="s">
        <v>1281</v>
      </c>
      <c r="U3" s="83" t="s">
        <v>1282</v>
      </c>
      <c r="V3" s="83" t="s">
        <v>1283</v>
      </c>
      <c r="W3" s="83" t="s">
        <v>1284</v>
      </c>
      <c r="X3" s="83" t="s">
        <v>1285</v>
      </c>
      <c r="Y3" s="83" t="s">
        <v>1286</v>
      </c>
      <c r="Z3" s="83" t="s">
        <v>637</v>
      </c>
      <c r="AA3" s="83" t="s">
        <v>1287</v>
      </c>
      <c r="AB3" s="83" t="s">
        <v>1288</v>
      </c>
      <c r="AC3" s="83" t="s">
        <v>1289</v>
      </c>
      <c r="AD3" s="83" t="s">
        <v>164</v>
      </c>
      <c r="AE3" s="83" t="s">
        <v>1290</v>
      </c>
      <c r="AF3" s="83" t="s">
        <v>144</v>
      </c>
      <c r="AG3" s="83" t="s">
        <v>1291</v>
      </c>
      <c r="AH3" s="83" t="s">
        <v>156</v>
      </c>
      <c r="AI3" s="83" t="s">
        <v>1293</v>
      </c>
      <c r="AJ3" s="83" t="s">
        <v>158</v>
      </c>
      <c r="AK3" s="83" t="s">
        <v>1294</v>
      </c>
      <c r="AL3" s="83" t="s">
        <v>160</v>
      </c>
      <c r="AM3" s="83" t="s">
        <v>1228</v>
      </c>
      <c r="AN3" s="83" t="s">
        <v>162</v>
      </c>
      <c r="AO3" s="83" t="s">
        <v>1295</v>
      </c>
      <c r="AP3" s="83" t="s">
        <v>154</v>
      </c>
      <c r="AQ3" s="83" t="s">
        <v>1292</v>
      </c>
      <c r="AR3" s="83" t="s">
        <v>167</v>
      </c>
      <c r="AS3" s="83" t="s">
        <v>1296</v>
      </c>
      <c r="AT3" s="83" t="s">
        <v>169</v>
      </c>
      <c r="AU3" s="83" t="s">
        <v>1297</v>
      </c>
      <c r="AV3" s="83" t="s">
        <v>171</v>
      </c>
      <c r="AW3" s="83" t="s">
        <v>1298</v>
      </c>
      <c r="AX3" s="83" t="s">
        <v>173</v>
      </c>
      <c r="AY3" s="83" t="s">
        <v>1299</v>
      </c>
      <c r="AZ3" s="83" t="s">
        <v>175</v>
      </c>
      <c r="BA3" s="83" t="s">
        <v>1300</v>
      </c>
      <c r="BB3" s="83" t="s">
        <v>177</v>
      </c>
      <c r="BC3" s="83" t="s">
        <v>1301</v>
      </c>
      <c r="BD3" s="83" t="s">
        <v>179</v>
      </c>
      <c r="BE3" s="83" t="s">
        <v>1302</v>
      </c>
    </row>
    <row r="4" spans="1:57">
      <c r="A4" s="5" t="s">
        <v>263</v>
      </c>
      <c r="B4" s="5" t="s">
        <v>290</v>
      </c>
      <c r="C4" s="5" t="s">
        <v>291</v>
      </c>
      <c r="D4" s="84">
        <v>3.7835072253720452</v>
      </c>
      <c r="E4" s="84" t="b">
        <v>1</v>
      </c>
      <c r="F4" s="84">
        <v>1.2113860853164882</v>
      </c>
      <c r="G4" s="85" t="b">
        <v>0</v>
      </c>
      <c r="H4" s="84">
        <v>1.261169075124015</v>
      </c>
      <c r="I4" s="16" t="b">
        <v>1</v>
      </c>
      <c r="J4" s="84">
        <v>204.11025821086034</v>
      </c>
      <c r="K4" s="85" t="b">
        <v>0</v>
      </c>
      <c r="L4" s="84">
        <v>1.3773293846749113</v>
      </c>
      <c r="M4" s="16" t="b">
        <v>1</v>
      </c>
      <c r="N4" s="84">
        <v>0.96247113627885361</v>
      </c>
      <c r="O4" s="85" t="b">
        <v>1</v>
      </c>
      <c r="P4" s="84">
        <v>6.2726567157483908</v>
      </c>
      <c r="Q4" s="85" t="b">
        <v>0</v>
      </c>
      <c r="R4" s="84">
        <v>658.79489845293949</v>
      </c>
      <c r="S4" s="85" t="b">
        <v>0</v>
      </c>
      <c r="T4" s="84">
        <v>353.45922763344106</v>
      </c>
      <c r="U4" s="85" t="b">
        <v>0</v>
      </c>
      <c r="V4" s="84">
        <v>17.42404643263442</v>
      </c>
      <c r="W4" s="85" t="b">
        <v>0</v>
      </c>
      <c r="X4" s="84">
        <v>280.44417591573489</v>
      </c>
      <c r="Y4" s="85" t="b">
        <v>0</v>
      </c>
      <c r="Z4" s="84">
        <v>174.24046432634418</v>
      </c>
      <c r="AA4" s="85" t="b">
        <v>0</v>
      </c>
      <c r="AB4" s="84">
        <v>84.797025972154174</v>
      </c>
      <c r="AC4" s="85" t="b">
        <v>0</v>
      </c>
      <c r="AD4" s="84">
        <v>41.153938240888913</v>
      </c>
      <c r="AE4" s="17" t="b">
        <v>0</v>
      </c>
      <c r="AF4" s="84" t="s">
        <v>315</v>
      </c>
      <c r="AG4" s="84" t="b">
        <v>1</v>
      </c>
      <c r="AH4" s="84" t="s">
        <v>315</v>
      </c>
      <c r="AI4" s="84" t="b">
        <v>1</v>
      </c>
      <c r="AJ4" s="84" t="s">
        <v>315</v>
      </c>
      <c r="AK4" s="84" t="b">
        <v>1</v>
      </c>
      <c r="AL4" s="84" t="s">
        <v>315</v>
      </c>
      <c r="AM4" s="84" t="b">
        <v>1</v>
      </c>
      <c r="AN4" s="84" t="s">
        <v>315</v>
      </c>
      <c r="AO4" s="84" t="b">
        <v>1</v>
      </c>
      <c r="AP4" s="84">
        <v>1.6926216534559149</v>
      </c>
      <c r="AQ4" s="84" t="b">
        <v>1</v>
      </c>
      <c r="AR4" s="84">
        <v>2.0079139222369187</v>
      </c>
      <c r="AS4" s="84" t="b">
        <v>1</v>
      </c>
      <c r="AT4" s="84">
        <v>1.5432726840333342</v>
      </c>
      <c r="AU4" s="84" t="s">
        <v>1303</v>
      </c>
      <c r="AV4" s="84">
        <v>1.3939237146107535</v>
      </c>
      <c r="AW4" s="84" t="s">
        <v>1231</v>
      </c>
      <c r="AX4" s="84">
        <v>42.979314533831563</v>
      </c>
      <c r="AY4" s="84" t="b">
        <v>0</v>
      </c>
      <c r="AZ4" s="84">
        <v>0.26550927897347687</v>
      </c>
      <c r="BA4" s="84" t="s">
        <v>1303</v>
      </c>
      <c r="BB4" s="84">
        <v>5.3267799094053796</v>
      </c>
      <c r="BC4" s="84" t="s">
        <v>1231</v>
      </c>
      <c r="BD4" s="84">
        <v>11.765379924512192</v>
      </c>
      <c r="BE4" s="84" t="s">
        <v>1231</v>
      </c>
    </row>
    <row r="5" spans="1:57">
      <c r="A5" s="5" t="s">
        <v>264</v>
      </c>
      <c r="B5" s="5" t="s">
        <v>292</v>
      </c>
      <c r="C5" s="5" t="s">
        <v>291</v>
      </c>
      <c r="D5" s="84">
        <v>3.8820452404153691</v>
      </c>
      <c r="E5" s="84" t="b">
        <v>1</v>
      </c>
      <c r="F5" s="84">
        <v>4.6141853515463378</v>
      </c>
      <c r="G5" s="85" t="b">
        <v>0</v>
      </c>
      <c r="H5" s="84">
        <v>1.2940150801384562</v>
      </c>
      <c r="I5" s="16" t="b">
        <v>1</v>
      </c>
      <c r="J5" s="84">
        <v>720.22155118232502</v>
      </c>
      <c r="K5" s="85" t="b">
        <v>0</v>
      </c>
      <c r="L5" s="84">
        <v>4.5120262662722492</v>
      </c>
      <c r="M5" s="85" t="b">
        <v>0</v>
      </c>
      <c r="N5" s="84">
        <v>4.9036360931562548</v>
      </c>
      <c r="O5" s="85" t="b">
        <v>0</v>
      </c>
      <c r="P5" s="84">
        <v>80.024616798036121</v>
      </c>
      <c r="Q5" s="85" t="b">
        <v>0</v>
      </c>
      <c r="R5" s="84">
        <v>2264.5263902422985</v>
      </c>
      <c r="S5" s="85" t="b">
        <v>0</v>
      </c>
      <c r="T5" s="84">
        <v>636.79163154181924</v>
      </c>
      <c r="U5" s="85" t="b">
        <v>0</v>
      </c>
      <c r="V5" s="84">
        <v>48.866095789439072</v>
      </c>
      <c r="W5" s="85" t="b">
        <v>0</v>
      </c>
      <c r="X5" s="84">
        <v>689.57382560009842</v>
      </c>
      <c r="Y5" s="85" t="b">
        <v>0</v>
      </c>
      <c r="Z5" s="84">
        <v>243.47915323657796</v>
      </c>
      <c r="AA5" s="85" t="b">
        <v>0</v>
      </c>
      <c r="AB5" s="84">
        <v>178.77839922965515</v>
      </c>
      <c r="AC5" s="85" t="b">
        <v>0</v>
      </c>
      <c r="AD5" s="84">
        <v>122.25037204465941</v>
      </c>
      <c r="AE5" s="17" t="b">
        <v>0</v>
      </c>
      <c r="AF5" s="84" t="s">
        <v>315</v>
      </c>
      <c r="AG5" s="84" t="b">
        <v>1</v>
      </c>
      <c r="AH5" s="84" t="s">
        <v>315</v>
      </c>
      <c r="AI5" s="84" t="b">
        <v>1</v>
      </c>
      <c r="AJ5" s="84" t="s">
        <v>315</v>
      </c>
      <c r="AK5" s="84" t="b">
        <v>1</v>
      </c>
      <c r="AL5" s="84" t="s">
        <v>315</v>
      </c>
      <c r="AM5" s="84" t="b">
        <v>1</v>
      </c>
      <c r="AN5" s="84" t="s">
        <v>315</v>
      </c>
      <c r="AO5" s="84" t="b">
        <v>1</v>
      </c>
      <c r="AP5" s="84">
        <v>1.736704449659507</v>
      </c>
      <c r="AQ5" s="84" t="b">
        <v>1</v>
      </c>
      <c r="AR5" s="84">
        <v>2.0602082196941209</v>
      </c>
      <c r="AS5" s="84" t="b">
        <v>1</v>
      </c>
      <c r="AT5" s="84">
        <v>1.5834658217483741</v>
      </c>
      <c r="AU5" s="84" t="s">
        <v>1303</v>
      </c>
      <c r="AV5" s="84">
        <v>0.34053028424696219</v>
      </c>
      <c r="AW5" s="84" t="s">
        <v>1303</v>
      </c>
      <c r="AX5" s="84">
        <v>168.3922255601228</v>
      </c>
      <c r="AY5" s="84" t="b">
        <v>0</v>
      </c>
      <c r="AZ5" s="84">
        <v>1.9921021628447289</v>
      </c>
      <c r="BA5" s="84" t="s">
        <v>1231</v>
      </c>
      <c r="BB5" s="84">
        <v>4.0693368967511976</v>
      </c>
      <c r="BC5" s="84" t="s">
        <v>1231</v>
      </c>
      <c r="BD5" s="84">
        <v>9.5178214447025944</v>
      </c>
      <c r="BE5" s="84" t="s">
        <v>1231</v>
      </c>
    </row>
    <row r="6" spans="1:57">
      <c r="A6" s="5" t="s">
        <v>266</v>
      </c>
      <c r="B6" s="5" t="s">
        <v>293</v>
      </c>
      <c r="C6" s="5" t="s">
        <v>291</v>
      </c>
      <c r="D6" s="84">
        <v>3.5283667536866368</v>
      </c>
      <c r="E6" s="84" t="b">
        <v>1</v>
      </c>
      <c r="F6" s="84">
        <v>3.2807620692173991</v>
      </c>
      <c r="G6" s="85" t="b">
        <v>0</v>
      </c>
      <c r="H6" s="84">
        <v>2.16654098910583</v>
      </c>
      <c r="I6" s="85" t="b">
        <v>0</v>
      </c>
      <c r="J6" s="84">
        <v>786.14487318982958</v>
      </c>
      <c r="K6" s="85" t="b">
        <v>0</v>
      </c>
      <c r="L6" s="84">
        <v>2.2593927457817937</v>
      </c>
      <c r="M6" s="85" t="b">
        <v>0</v>
      </c>
      <c r="N6" s="84">
        <v>3.5902679248039466</v>
      </c>
      <c r="O6" s="85" t="b">
        <v>0</v>
      </c>
      <c r="P6" s="84">
        <v>32.652867764380716</v>
      </c>
      <c r="Q6" s="85" t="b">
        <v>0</v>
      </c>
      <c r="R6" s="84">
        <v>1182.31236834061</v>
      </c>
      <c r="S6" s="85" t="b">
        <v>0</v>
      </c>
      <c r="T6" s="84">
        <v>540.08771799852468</v>
      </c>
      <c r="U6" s="85" t="b">
        <v>0</v>
      </c>
      <c r="V6" s="84">
        <v>36.8311968147991</v>
      </c>
      <c r="W6" s="85" t="b">
        <v>0</v>
      </c>
      <c r="X6" s="84">
        <v>498.30442749434087</v>
      </c>
      <c r="Y6" s="85" t="b">
        <v>0</v>
      </c>
      <c r="Z6" s="84">
        <v>168.68069129466818</v>
      </c>
      <c r="AA6" s="85" t="b">
        <v>0</v>
      </c>
      <c r="AB6" s="84">
        <v>462.7112541018879</v>
      </c>
      <c r="AC6" s="85" t="b">
        <v>0</v>
      </c>
      <c r="AD6" s="84">
        <v>232.12939168991031</v>
      </c>
      <c r="AE6" s="17" t="b">
        <v>0</v>
      </c>
      <c r="AF6" s="84" t="s">
        <v>315</v>
      </c>
      <c r="AG6" s="84" t="b">
        <v>1</v>
      </c>
      <c r="AH6" s="84" t="s">
        <v>315</v>
      </c>
      <c r="AI6" s="84" t="b">
        <v>1</v>
      </c>
      <c r="AJ6" s="84" t="s">
        <v>315</v>
      </c>
      <c r="AK6" s="84" t="b">
        <v>1</v>
      </c>
      <c r="AL6" s="84" t="s">
        <v>315</v>
      </c>
      <c r="AM6" s="84" t="b">
        <v>1</v>
      </c>
      <c r="AN6" s="84" t="s">
        <v>315</v>
      </c>
      <c r="AO6" s="84" t="b">
        <v>1</v>
      </c>
      <c r="AP6" s="84">
        <v>1.5784798634913901</v>
      </c>
      <c r="AQ6" s="84" t="b">
        <v>1</v>
      </c>
      <c r="AR6" s="84">
        <v>1.8725104262986099</v>
      </c>
      <c r="AS6" s="84" t="b">
        <v>1</v>
      </c>
      <c r="AT6" s="84">
        <v>1.5165786923740807</v>
      </c>
      <c r="AU6" s="84" t="s">
        <v>1231</v>
      </c>
      <c r="AV6" s="84">
        <v>1.222548129566861</v>
      </c>
      <c r="AW6" s="84" t="s">
        <v>1231</v>
      </c>
      <c r="AX6" s="84">
        <v>164.03810346086996</v>
      </c>
      <c r="AY6" s="84" t="b">
        <v>0</v>
      </c>
      <c r="AZ6" s="84">
        <v>28.938797497342154</v>
      </c>
      <c r="BA6" s="84" t="s">
        <v>1231</v>
      </c>
      <c r="BB6" s="84">
        <v>3.7604961453765471</v>
      </c>
      <c r="BC6" s="84" t="s">
        <v>1231</v>
      </c>
      <c r="BD6" s="84">
        <v>11.683846048392153</v>
      </c>
      <c r="BE6" s="84" t="s">
        <v>1231</v>
      </c>
    </row>
    <row r="7" spans="1:57">
      <c r="A7" s="5" t="s">
        <v>268</v>
      </c>
      <c r="B7" s="5" t="s">
        <v>294</v>
      </c>
      <c r="C7" s="5" t="s">
        <v>291</v>
      </c>
      <c r="D7" s="84">
        <v>3.439998173964478</v>
      </c>
      <c r="E7" s="84" t="b">
        <v>1</v>
      </c>
      <c r="F7" s="84">
        <v>2.5950863417626762</v>
      </c>
      <c r="G7" s="85" t="b">
        <v>0</v>
      </c>
      <c r="H7" s="84">
        <v>1.6294728192463317</v>
      </c>
      <c r="I7" s="85" t="b">
        <v>0</v>
      </c>
      <c r="J7" s="84">
        <v>783.05221591559825</v>
      </c>
      <c r="K7" s="85" t="b">
        <v>0</v>
      </c>
      <c r="L7" s="84">
        <v>3.5757875755683388</v>
      </c>
      <c r="M7" s="85" t="b">
        <v>0</v>
      </c>
      <c r="N7" s="84">
        <v>5.8992951141232934</v>
      </c>
      <c r="O7" s="85" t="b">
        <v>0</v>
      </c>
      <c r="P7" s="84">
        <v>32.891210610712996</v>
      </c>
      <c r="Q7" s="85" t="b">
        <v>0</v>
      </c>
      <c r="R7" s="84">
        <v>1961.4024676113252</v>
      </c>
      <c r="S7" s="85" t="b">
        <v>0</v>
      </c>
      <c r="T7" s="84">
        <v>612.5610783463062</v>
      </c>
      <c r="U7" s="85" t="b">
        <v>0</v>
      </c>
      <c r="V7" s="84">
        <v>58.238565576767037</v>
      </c>
      <c r="W7" s="85" t="b">
        <v>0</v>
      </c>
      <c r="X7" s="84">
        <v>861.50831462005135</v>
      </c>
      <c r="Y7" s="85" t="b">
        <v>0</v>
      </c>
      <c r="Z7" s="84">
        <v>226.31566933976831</v>
      </c>
      <c r="AA7" s="85" t="b">
        <v>0</v>
      </c>
      <c r="AB7" s="84">
        <v>475.2629056135134</v>
      </c>
      <c r="AC7" s="85" t="b">
        <v>0</v>
      </c>
      <c r="AD7" s="84">
        <v>30.77893103020849</v>
      </c>
      <c r="AE7" s="17" t="b">
        <v>0</v>
      </c>
      <c r="AF7" s="84" t="s">
        <v>315</v>
      </c>
      <c r="AG7" s="84" t="b">
        <v>1</v>
      </c>
      <c r="AH7" s="84" t="s">
        <v>315</v>
      </c>
      <c r="AI7" s="84" t="b">
        <v>1</v>
      </c>
      <c r="AJ7" s="84" t="s">
        <v>315</v>
      </c>
      <c r="AK7" s="84" t="b">
        <v>1</v>
      </c>
      <c r="AL7" s="84" t="s">
        <v>315</v>
      </c>
      <c r="AM7" s="84" t="b">
        <v>1</v>
      </c>
      <c r="AN7" s="84" t="s">
        <v>315</v>
      </c>
      <c r="AO7" s="84" t="b">
        <v>1</v>
      </c>
      <c r="AP7" s="84">
        <v>1.5389465515104244</v>
      </c>
      <c r="AQ7" s="84" t="b">
        <v>1</v>
      </c>
      <c r="AR7" s="84">
        <v>1.8256130660074641</v>
      </c>
      <c r="AS7" s="84" t="b">
        <v>1</v>
      </c>
      <c r="AT7" s="84">
        <v>1.4031571499065634</v>
      </c>
      <c r="AU7" s="84" t="s">
        <v>1303</v>
      </c>
      <c r="AV7" s="84">
        <v>0.95052581122702684</v>
      </c>
      <c r="AW7" s="84" t="s">
        <v>1231</v>
      </c>
      <c r="AX7" s="84">
        <v>83.88767476860744</v>
      </c>
      <c r="AY7" s="84" t="b">
        <v>0</v>
      </c>
      <c r="AZ7" s="84">
        <v>6.0501722270164731</v>
      </c>
      <c r="BA7" s="84" t="s">
        <v>1231</v>
      </c>
      <c r="BB7" s="84">
        <v>5.6428040222048894</v>
      </c>
      <c r="BC7" s="84" t="s">
        <v>1231</v>
      </c>
      <c r="BD7" s="84">
        <v>14.348413436141309</v>
      </c>
      <c r="BE7" s="84" t="s">
        <v>1231</v>
      </c>
    </row>
    <row r="8" spans="1:57">
      <c r="A8" s="5" t="s">
        <v>264</v>
      </c>
      <c r="B8" s="5" t="s">
        <v>295</v>
      </c>
      <c r="C8" s="5" t="s">
        <v>291</v>
      </c>
      <c r="D8" s="84">
        <v>3.565640370900915</v>
      </c>
      <c r="E8" s="84" t="b">
        <v>1</v>
      </c>
      <c r="F8" s="84">
        <v>2.9088118815244304</v>
      </c>
      <c r="G8" s="85" t="b">
        <v>0</v>
      </c>
      <c r="H8" s="84">
        <v>9.1017662099312808</v>
      </c>
      <c r="I8" s="85" t="b">
        <v>0</v>
      </c>
      <c r="J8" s="84">
        <v>1186.9829129446466</v>
      </c>
      <c r="K8" s="85" t="b">
        <v>0</v>
      </c>
      <c r="L8" s="84">
        <v>3.9566097098154889</v>
      </c>
      <c r="M8" s="85" t="b">
        <v>0</v>
      </c>
      <c r="N8" s="84">
        <v>19.548466945728698</v>
      </c>
      <c r="O8" s="85" t="b">
        <v>0</v>
      </c>
      <c r="P8" s="84">
        <v>36.594730122404123</v>
      </c>
      <c r="Q8" s="85" t="b">
        <v>0</v>
      </c>
      <c r="R8" s="84">
        <v>2924.4506550810133</v>
      </c>
      <c r="S8" s="85" t="b">
        <v>0</v>
      </c>
      <c r="T8" s="84">
        <v>896.10172479220353</v>
      </c>
      <c r="U8" s="85" t="b">
        <v>0</v>
      </c>
      <c r="V8" s="84">
        <v>61.147604606239369</v>
      </c>
      <c r="W8" s="85" t="b">
        <v>0</v>
      </c>
      <c r="X8" s="84">
        <v>741.27786658203229</v>
      </c>
      <c r="Y8" s="85" t="b">
        <v>0</v>
      </c>
      <c r="Z8" s="84">
        <v>251.78425426098568</v>
      </c>
      <c r="AA8" s="85" t="b">
        <v>0</v>
      </c>
      <c r="AB8" s="84">
        <v>172.02650912241256</v>
      </c>
      <c r="AC8" s="85" t="b">
        <v>0</v>
      </c>
      <c r="AD8" s="84">
        <v>10.837670074711991</v>
      </c>
      <c r="AE8" s="17" t="b">
        <v>0</v>
      </c>
      <c r="AF8" s="84" t="s">
        <v>315</v>
      </c>
      <c r="AG8" s="84" t="b">
        <v>1</v>
      </c>
      <c r="AH8" s="84" t="s">
        <v>315</v>
      </c>
      <c r="AI8" s="84" t="b">
        <v>1</v>
      </c>
      <c r="AJ8" s="84" t="s">
        <v>315</v>
      </c>
      <c r="AK8" s="84" t="b">
        <v>1</v>
      </c>
      <c r="AL8" s="84" t="s">
        <v>315</v>
      </c>
      <c r="AM8" s="84" t="b">
        <v>1</v>
      </c>
      <c r="AN8" s="84" t="s">
        <v>315</v>
      </c>
      <c r="AO8" s="84" t="b">
        <v>1</v>
      </c>
      <c r="AP8" s="84">
        <v>1.5951549027714618</v>
      </c>
      <c r="AQ8" s="84" t="b">
        <v>1</v>
      </c>
      <c r="AR8" s="84">
        <v>1.892291600346538</v>
      </c>
      <c r="AS8" s="84" t="b">
        <v>1</v>
      </c>
      <c r="AT8" s="84">
        <v>10.915863942494905</v>
      </c>
      <c r="AU8" s="84" t="s">
        <v>1231</v>
      </c>
      <c r="AV8" s="84">
        <v>1.9235691474597039</v>
      </c>
      <c r="AW8" s="84" t="s">
        <v>1231</v>
      </c>
      <c r="AX8" s="84">
        <v>1610.7936763280447</v>
      </c>
      <c r="AY8" s="84" t="b">
        <v>0</v>
      </c>
      <c r="AZ8" s="84">
        <v>5.9270951779449419</v>
      </c>
      <c r="BA8" s="84" t="s">
        <v>1231</v>
      </c>
      <c r="BB8" s="84">
        <v>1.9235691474597039</v>
      </c>
      <c r="BC8" s="84" t="s">
        <v>1231</v>
      </c>
      <c r="BD8" s="84">
        <v>7.8819418725178112</v>
      </c>
      <c r="BE8" s="84" t="s">
        <v>1231</v>
      </c>
    </row>
    <row r="9" spans="1:57">
      <c r="A9" s="5" t="s">
        <v>265</v>
      </c>
      <c r="B9" s="5" t="s">
        <v>296</v>
      </c>
      <c r="C9" s="5" t="s">
        <v>291</v>
      </c>
      <c r="D9" s="84">
        <v>3.0703555615158158</v>
      </c>
      <c r="E9" s="84" t="b">
        <v>1</v>
      </c>
      <c r="F9" s="84">
        <v>2.4643643322692732</v>
      </c>
      <c r="G9" s="85" t="b">
        <v>0</v>
      </c>
      <c r="H9" s="84">
        <v>1.589043667802045</v>
      </c>
      <c r="I9" s="85" t="b">
        <v>0</v>
      </c>
      <c r="J9" s="84">
        <v>434.96703788140718</v>
      </c>
      <c r="K9" s="85" t="b">
        <v>0</v>
      </c>
      <c r="L9" s="84">
        <v>1.6429095548461821</v>
      </c>
      <c r="M9" s="85" t="b">
        <v>0</v>
      </c>
      <c r="N9" s="84">
        <v>4.2958044917699354</v>
      </c>
      <c r="O9" s="85" t="b">
        <v>0</v>
      </c>
      <c r="P9" s="84">
        <v>15.486442525189421</v>
      </c>
      <c r="Q9" s="85" t="b">
        <v>0</v>
      </c>
      <c r="R9" s="84">
        <v>1290.0879947070839</v>
      </c>
      <c r="S9" s="85" t="b">
        <v>0</v>
      </c>
      <c r="T9" s="84">
        <v>402.64750565492494</v>
      </c>
      <c r="U9" s="85" t="b">
        <v>0</v>
      </c>
      <c r="V9" s="84">
        <v>37.032797342844269</v>
      </c>
      <c r="W9" s="85" t="b">
        <v>0</v>
      </c>
      <c r="X9" s="84">
        <v>504.99269103878549</v>
      </c>
      <c r="Y9" s="85" t="b">
        <v>0</v>
      </c>
      <c r="Z9" s="84">
        <v>201.99707641551419</v>
      </c>
      <c r="AA9" s="85" t="b">
        <v>0</v>
      </c>
      <c r="AB9" s="84">
        <v>156.21107242799764</v>
      </c>
      <c r="AC9" s="85" t="b">
        <v>0</v>
      </c>
      <c r="AD9" s="84">
        <v>32.85819109692364</v>
      </c>
      <c r="AE9" s="17" t="b">
        <v>0</v>
      </c>
      <c r="AF9" s="84" t="s">
        <v>315</v>
      </c>
      <c r="AG9" s="84" t="b">
        <v>1</v>
      </c>
      <c r="AH9" s="84" t="s">
        <v>315</v>
      </c>
      <c r="AI9" s="84" t="b">
        <v>1</v>
      </c>
      <c r="AJ9" s="84" t="s">
        <v>315</v>
      </c>
      <c r="AK9" s="84" t="b">
        <v>1</v>
      </c>
      <c r="AL9" s="84" t="s">
        <v>315</v>
      </c>
      <c r="AM9" s="84" t="b">
        <v>1</v>
      </c>
      <c r="AN9" s="84" t="s">
        <v>315</v>
      </c>
      <c r="AO9" s="84" t="b">
        <v>1</v>
      </c>
      <c r="AP9" s="84">
        <v>1.3735801196254964</v>
      </c>
      <c r="AQ9" s="84" t="b">
        <v>1</v>
      </c>
      <c r="AR9" s="84">
        <v>1.6294430830851478</v>
      </c>
      <c r="AS9" s="84" t="b">
        <v>1</v>
      </c>
      <c r="AT9" s="84">
        <v>2.370099029942033</v>
      </c>
      <c r="AU9" s="84" t="s">
        <v>1231</v>
      </c>
      <c r="AV9" s="84">
        <v>0.99651891031653661</v>
      </c>
      <c r="AW9" s="84" t="s">
        <v>1231</v>
      </c>
      <c r="AX9" s="84">
        <v>307.0355561515816</v>
      </c>
      <c r="AY9" s="84" t="b">
        <v>0</v>
      </c>
      <c r="AZ9" s="84">
        <v>8.3896119071243564</v>
      </c>
      <c r="BA9" s="84" t="s">
        <v>1231</v>
      </c>
      <c r="BB9" s="84">
        <v>3.2723526379313297</v>
      </c>
      <c r="BC9" s="84" t="s">
        <v>1231</v>
      </c>
      <c r="BD9" s="84">
        <v>15.082448372358394</v>
      </c>
      <c r="BE9" s="84" t="s">
        <v>1231</v>
      </c>
    </row>
    <row r="10" spans="1:57">
      <c r="A10" s="5" t="s">
        <v>297</v>
      </c>
      <c r="B10" s="5" t="s">
        <v>298</v>
      </c>
      <c r="C10" s="5" t="s">
        <v>291</v>
      </c>
      <c r="D10" s="84">
        <v>3.4146899948602178</v>
      </c>
      <c r="E10" s="84" t="b">
        <v>1</v>
      </c>
      <c r="F10" s="84">
        <v>2.0967394705282039</v>
      </c>
      <c r="G10" s="85" t="b">
        <v>0</v>
      </c>
      <c r="H10" s="84">
        <v>2.5160873646338446</v>
      </c>
      <c r="I10" s="85" t="b">
        <v>0</v>
      </c>
      <c r="J10" s="84">
        <v>513.70117027940989</v>
      </c>
      <c r="K10" s="85" t="b">
        <v>0</v>
      </c>
      <c r="L10" s="84">
        <v>2.6808311801753462</v>
      </c>
      <c r="M10" s="85" t="b">
        <v>0</v>
      </c>
      <c r="N10" s="84">
        <v>8.8362591972260009</v>
      </c>
      <c r="O10" s="85" t="b">
        <v>0</v>
      </c>
      <c r="P10" s="84">
        <v>18.271586814602919</v>
      </c>
      <c r="Q10" s="85" t="b">
        <v>0</v>
      </c>
      <c r="R10" s="84">
        <v>1293.9877875259774</v>
      </c>
      <c r="S10" s="85" t="b">
        <v>0</v>
      </c>
      <c r="T10" s="84">
        <v>380.40844679583125</v>
      </c>
      <c r="U10" s="85" t="b">
        <v>0</v>
      </c>
      <c r="V10" s="84">
        <v>46.727336771771398</v>
      </c>
      <c r="W10" s="85" t="b">
        <v>0</v>
      </c>
      <c r="X10" s="84">
        <v>602.06376225167003</v>
      </c>
      <c r="Y10" s="85" t="b">
        <v>0</v>
      </c>
      <c r="Z10" s="84">
        <v>194.69723654904749</v>
      </c>
      <c r="AA10" s="85" t="b">
        <v>0</v>
      </c>
      <c r="AB10" s="84">
        <v>175.22751289414273</v>
      </c>
      <c r="AC10" s="85" t="b">
        <v>0</v>
      </c>
      <c r="AD10" s="84">
        <v>43.582227565979096</v>
      </c>
      <c r="AE10" s="17" t="b">
        <v>0</v>
      </c>
      <c r="AF10" s="84" t="s">
        <v>315</v>
      </c>
      <c r="AG10" s="84" t="b">
        <v>1</v>
      </c>
      <c r="AH10" s="84" t="s">
        <v>315</v>
      </c>
      <c r="AI10" s="84" t="b">
        <v>1</v>
      </c>
      <c r="AJ10" s="84" t="s">
        <v>315</v>
      </c>
      <c r="AK10" s="84" t="b">
        <v>1</v>
      </c>
      <c r="AL10" s="84" t="s">
        <v>315</v>
      </c>
      <c r="AM10" s="84" t="b">
        <v>1</v>
      </c>
      <c r="AN10" s="84" t="s">
        <v>315</v>
      </c>
      <c r="AO10" s="84" t="b">
        <v>1</v>
      </c>
      <c r="AP10" s="84">
        <v>1.5276244713848341</v>
      </c>
      <c r="AQ10" s="84" t="b">
        <v>1</v>
      </c>
      <c r="AR10" s="84">
        <v>1.812181970956519</v>
      </c>
      <c r="AS10" s="84" t="b">
        <v>1</v>
      </c>
      <c r="AT10" s="84">
        <v>3.8190611784620856</v>
      </c>
      <c r="AU10" s="84" t="s">
        <v>1231</v>
      </c>
      <c r="AV10" s="84">
        <v>1.1981368403018309</v>
      </c>
      <c r="AW10" s="84" t="s">
        <v>1231</v>
      </c>
      <c r="AX10" s="84">
        <v>510.70582817865539</v>
      </c>
      <c r="AY10" s="84" t="b">
        <v>0</v>
      </c>
      <c r="AZ10" s="84">
        <v>3.3847365738526718</v>
      </c>
      <c r="BA10" s="84" t="b">
        <v>0</v>
      </c>
      <c r="BB10" s="84">
        <v>3.6543173629205836</v>
      </c>
      <c r="BC10" s="84" t="s">
        <v>1231</v>
      </c>
      <c r="BD10" s="84">
        <v>14.422572215133288</v>
      </c>
      <c r="BE10" s="84" t="s">
        <v>1231</v>
      </c>
    </row>
    <row r="11" spans="1:57">
      <c r="A11" s="5" t="s">
        <v>265</v>
      </c>
      <c r="B11" s="5" t="s">
        <v>299</v>
      </c>
      <c r="C11" s="5" t="s">
        <v>291</v>
      </c>
      <c r="D11" s="84">
        <v>3.0885165699472763</v>
      </c>
      <c r="E11" s="84" t="b">
        <v>1</v>
      </c>
      <c r="F11" s="84">
        <v>1.7609962898822189</v>
      </c>
      <c r="G11" s="85" t="b">
        <v>0</v>
      </c>
      <c r="H11" s="84">
        <v>1.9506420441772268</v>
      </c>
      <c r="I11" s="85" t="b">
        <v>0</v>
      </c>
      <c r="J11" s="84">
        <v>367.09999581390872</v>
      </c>
      <c r="K11" s="85" t="b">
        <v>0</v>
      </c>
      <c r="L11" s="84">
        <v>2.1131955478586626</v>
      </c>
      <c r="M11" s="85" t="b">
        <v>0</v>
      </c>
      <c r="N11" s="84">
        <v>4.7005054814548455</v>
      </c>
      <c r="O11" s="85" t="b">
        <v>0</v>
      </c>
      <c r="P11" s="84">
        <v>10.674346741747604</v>
      </c>
      <c r="Q11" s="85" t="b">
        <v>0</v>
      </c>
      <c r="R11" s="84">
        <v>1091.8176997269757</v>
      </c>
      <c r="S11" s="85" t="b">
        <v>0</v>
      </c>
      <c r="T11" s="84">
        <v>329.17084495490707</v>
      </c>
      <c r="U11" s="85" t="b">
        <v>0</v>
      </c>
      <c r="V11" s="84">
        <v>96.583873437386302</v>
      </c>
      <c r="W11" s="85" t="b">
        <v>0</v>
      </c>
      <c r="X11" s="84">
        <v>2925.9630662658406</v>
      </c>
      <c r="Y11" s="85" t="b">
        <v>0</v>
      </c>
      <c r="Z11" s="84">
        <v>299.36936927997721</v>
      </c>
      <c r="AA11" s="85" t="b">
        <v>0</v>
      </c>
      <c r="AB11" s="84">
        <v>5364.2656214873741</v>
      </c>
      <c r="AC11" s="85" t="b">
        <v>0</v>
      </c>
      <c r="AD11" s="84">
        <v>27.363173119708321</v>
      </c>
      <c r="AE11" s="17" t="b">
        <v>0</v>
      </c>
      <c r="AF11" s="84" t="s">
        <v>315</v>
      </c>
      <c r="AG11" s="84" t="b">
        <v>1</v>
      </c>
      <c r="AH11" s="84" t="s">
        <v>315</v>
      </c>
      <c r="AI11" s="84" t="b">
        <v>1</v>
      </c>
      <c r="AJ11" s="84" t="s">
        <v>315</v>
      </c>
      <c r="AK11" s="84" t="b">
        <v>1</v>
      </c>
      <c r="AL11" s="84" t="s">
        <v>315</v>
      </c>
      <c r="AM11" s="84" t="b">
        <v>1</v>
      </c>
      <c r="AN11" s="84" t="s">
        <v>315</v>
      </c>
      <c r="AO11" s="84" t="b">
        <v>1</v>
      </c>
      <c r="AP11" s="84">
        <v>1.3817047812922023</v>
      </c>
      <c r="AQ11" s="84" t="b">
        <v>1</v>
      </c>
      <c r="AR11" s="84">
        <v>1.6390811621211421</v>
      </c>
      <c r="AS11" s="84" t="b">
        <v>1</v>
      </c>
      <c r="AT11" s="84">
        <v>4.9443357369769991</v>
      </c>
      <c r="AU11" s="84" t="s">
        <v>1231</v>
      </c>
      <c r="AV11" s="84">
        <v>1.0701438992361176</v>
      </c>
      <c r="AW11" s="84" t="s">
        <v>1231</v>
      </c>
      <c r="AX11" s="84">
        <v>705.75312848356612</v>
      </c>
      <c r="AY11" s="84" t="b">
        <v>0</v>
      </c>
      <c r="AZ11" s="84">
        <v>19.777342947907997</v>
      </c>
      <c r="BA11" s="84" t="s">
        <v>1231</v>
      </c>
      <c r="BB11" s="84">
        <v>2.1944722996993802</v>
      </c>
      <c r="BC11" s="84" t="s">
        <v>1231</v>
      </c>
      <c r="BD11" s="84">
        <v>1.3004280294514847</v>
      </c>
      <c r="BE11" s="84" t="s">
        <v>1303</v>
      </c>
    </row>
    <row r="12" spans="1:57">
      <c r="A12" s="5" t="s">
        <v>265</v>
      </c>
      <c r="B12" s="5" t="s">
        <v>300</v>
      </c>
      <c r="C12" s="5" t="s">
        <v>291</v>
      </c>
      <c r="D12" s="84">
        <v>3.3011994578110011</v>
      </c>
      <c r="E12" s="84" t="b">
        <v>1</v>
      </c>
      <c r="F12" s="84">
        <v>3.3591152377725977</v>
      </c>
      <c r="G12" s="85" t="b">
        <v>0</v>
      </c>
      <c r="H12" s="84">
        <v>6.4286515757372129</v>
      </c>
      <c r="I12" s="85" t="b">
        <v>0</v>
      </c>
      <c r="J12" s="84">
        <v>1075.7856127866551</v>
      </c>
      <c r="K12" s="85" t="b">
        <v>0</v>
      </c>
      <c r="L12" s="84">
        <v>3.8369204224557687</v>
      </c>
      <c r="M12" s="85" t="b">
        <v>0</v>
      </c>
      <c r="N12" s="84">
        <v>14.76852389020711</v>
      </c>
      <c r="O12" s="85" t="b">
        <v>0</v>
      </c>
      <c r="P12" s="84">
        <v>35.039046876765887</v>
      </c>
      <c r="Q12" s="85" t="b">
        <v>0</v>
      </c>
      <c r="R12" s="84">
        <v>3069.5363379646151</v>
      </c>
      <c r="S12" s="85" t="b">
        <v>0</v>
      </c>
      <c r="T12" s="84">
        <v>767.38408449115377</v>
      </c>
      <c r="U12" s="85" t="b">
        <v>0</v>
      </c>
      <c r="V12" s="84">
        <v>637.07357957756153</v>
      </c>
      <c r="W12" s="85" t="b">
        <v>0</v>
      </c>
      <c r="X12" s="84">
        <v>0.52124201965436856</v>
      </c>
      <c r="Y12" s="16" t="b">
        <v>1</v>
      </c>
      <c r="Z12" s="84">
        <v>502.41939116684972</v>
      </c>
      <c r="AA12" s="85" t="b">
        <v>0</v>
      </c>
      <c r="AB12" s="84">
        <v>15782.050039535048</v>
      </c>
      <c r="AC12" s="85" t="b">
        <v>0</v>
      </c>
      <c r="AD12" s="84">
        <v>66.458357505931986</v>
      </c>
      <c r="AE12" s="17" t="b">
        <v>0</v>
      </c>
      <c r="AF12" s="84" t="s">
        <v>315</v>
      </c>
      <c r="AG12" s="84" t="b">
        <v>1</v>
      </c>
      <c r="AH12" s="84" t="s">
        <v>315</v>
      </c>
      <c r="AI12" s="84" t="b">
        <v>1</v>
      </c>
      <c r="AJ12" s="84" t="s">
        <v>315</v>
      </c>
      <c r="AK12" s="84" t="b">
        <v>1</v>
      </c>
      <c r="AL12" s="84" t="s">
        <v>315</v>
      </c>
      <c r="AM12" s="84" t="b">
        <v>1</v>
      </c>
      <c r="AN12" s="84" t="s">
        <v>315</v>
      </c>
      <c r="AO12" s="84" t="b">
        <v>1</v>
      </c>
      <c r="AP12" s="84">
        <v>1.4768523890207108</v>
      </c>
      <c r="AQ12" s="84" t="b">
        <v>1</v>
      </c>
      <c r="AR12" s="84">
        <v>1.7519523438382942</v>
      </c>
      <c r="AS12" s="84" t="b">
        <v>1</v>
      </c>
      <c r="AT12" s="84">
        <v>3.9672309273693611</v>
      </c>
      <c r="AU12" s="84" t="s">
        <v>1231</v>
      </c>
      <c r="AV12" s="84">
        <v>1.7519523438382942</v>
      </c>
      <c r="AW12" s="84" t="s">
        <v>1231</v>
      </c>
      <c r="AX12" s="84">
        <v>461.87834519373212</v>
      </c>
      <c r="AY12" s="84" t="b">
        <v>0</v>
      </c>
      <c r="AZ12" s="84">
        <v>8.5860143793066825</v>
      </c>
      <c r="BA12" s="84" t="s">
        <v>1231</v>
      </c>
      <c r="BB12" s="84">
        <v>5.7047043262172563</v>
      </c>
      <c r="BC12" s="84" t="s">
        <v>1231</v>
      </c>
      <c r="BD12" s="84">
        <v>1.3899787190783162</v>
      </c>
      <c r="BE12" s="84" t="s">
        <v>1303</v>
      </c>
    </row>
    <row r="13" spans="1:57">
      <c r="A13" s="5" t="s">
        <v>266</v>
      </c>
      <c r="B13" s="5" t="s">
        <v>301</v>
      </c>
      <c r="C13" s="5" t="s">
        <v>291</v>
      </c>
      <c r="D13" s="84">
        <v>3.4369215250300962</v>
      </c>
      <c r="E13" s="84" t="b">
        <v>1</v>
      </c>
      <c r="F13" s="84">
        <v>2.1103904101061994</v>
      </c>
      <c r="G13" s="85" t="b">
        <v>0</v>
      </c>
      <c r="H13" s="84">
        <v>1.1456405083433654</v>
      </c>
      <c r="I13" s="16" t="b">
        <v>1</v>
      </c>
      <c r="J13" s="84">
        <v>321.08082668044318</v>
      </c>
      <c r="K13" s="85" t="b">
        <v>0</v>
      </c>
      <c r="L13" s="84">
        <v>1.9445740207407123</v>
      </c>
      <c r="M13" s="85" t="b">
        <v>0</v>
      </c>
      <c r="N13" s="84">
        <v>2.1556130617513318</v>
      </c>
      <c r="O13" s="85" t="b">
        <v>0</v>
      </c>
      <c r="P13" s="84">
        <v>12.707565112282328</v>
      </c>
      <c r="Q13" s="85" t="b">
        <v>0</v>
      </c>
      <c r="R13" s="84">
        <v>878.82686363708149</v>
      </c>
      <c r="S13" s="85" t="b">
        <v>0</v>
      </c>
      <c r="T13" s="84">
        <v>292.439813971859</v>
      </c>
      <c r="U13" s="85" t="b">
        <v>0</v>
      </c>
      <c r="V13" s="84">
        <v>23.51577885546908</v>
      </c>
      <c r="W13" s="85" t="b">
        <v>0</v>
      </c>
      <c r="X13" s="84">
        <v>284.9027053643369</v>
      </c>
      <c r="Y13" s="85" t="b">
        <v>0</v>
      </c>
      <c r="Z13" s="84">
        <v>139.43650923915959</v>
      </c>
      <c r="AA13" s="85" t="b">
        <v>0</v>
      </c>
      <c r="AB13" s="84">
        <v>71.301047427159446</v>
      </c>
      <c r="AC13" s="85" t="b">
        <v>0</v>
      </c>
      <c r="AD13" s="84">
        <v>45.071909472982405</v>
      </c>
      <c r="AE13" s="17" t="b">
        <v>0</v>
      </c>
      <c r="AF13" s="84" t="s">
        <v>315</v>
      </c>
      <c r="AG13" s="84" t="b">
        <v>1</v>
      </c>
      <c r="AH13" s="84" t="s">
        <v>315</v>
      </c>
      <c r="AI13" s="84" t="b">
        <v>1</v>
      </c>
      <c r="AJ13" s="84" t="s">
        <v>315</v>
      </c>
      <c r="AK13" s="84" t="b">
        <v>1</v>
      </c>
      <c r="AL13" s="84" t="s">
        <v>315</v>
      </c>
      <c r="AM13" s="84" t="b">
        <v>1</v>
      </c>
      <c r="AN13" s="84" t="s">
        <v>315</v>
      </c>
      <c r="AO13" s="84" t="b">
        <v>1</v>
      </c>
      <c r="AP13" s="84">
        <v>1.5375701559345165</v>
      </c>
      <c r="AQ13" s="84" t="b">
        <v>1</v>
      </c>
      <c r="AR13" s="84">
        <v>1.823980283020358</v>
      </c>
      <c r="AS13" s="84" t="b">
        <v>1</v>
      </c>
      <c r="AT13" s="84">
        <v>2.4721716232672621</v>
      </c>
      <c r="AU13" s="84" t="s">
        <v>1231</v>
      </c>
      <c r="AV13" s="84">
        <v>0.94967568454778972</v>
      </c>
      <c r="AW13" s="84" t="s">
        <v>1231</v>
      </c>
      <c r="AX13" s="84">
        <v>227.62067994716864</v>
      </c>
      <c r="AY13" s="84" t="b">
        <v>0</v>
      </c>
      <c r="AZ13" s="84">
        <v>2.8339528364283249</v>
      </c>
      <c r="BA13" s="84" t="s">
        <v>1231</v>
      </c>
      <c r="BB13" s="84">
        <v>2.9243981397185905</v>
      </c>
      <c r="BC13" s="84" t="s">
        <v>1231</v>
      </c>
      <c r="BD13" s="84">
        <v>9.1651240667469231</v>
      </c>
      <c r="BE13" s="84" t="s">
        <v>1231</v>
      </c>
    </row>
    <row r="14" spans="1:57">
      <c r="A14" s="5" t="s">
        <v>265</v>
      </c>
      <c r="B14" s="5" t="s">
        <v>302</v>
      </c>
      <c r="C14" s="5" t="s">
        <v>291</v>
      </c>
      <c r="D14" s="84">
        <v>3.7320404209637488</v>
      </c>
      <c r="E14" s="84" t="b">
        <v>1</v>
      </c>
      <c r="F14" s="84">
        <v>2.4225525539589241</v>
      </c>
      <c r="G14" s="85" t="b">
        <v>0</v>
      </c>
      <c r="H14" s="84">
        <v>1.2440134736545827</v>
      </c>
      <c r="I14" s="16" t="b">
        <v>1</v>
      </c>
      <c r="J14" s="84">
        <v>358.47230359257054</v>
      </c>
      <c r="K14" s="85" t="b">
        <v>0</v>
      </c>
      <c r="L14" s="84">
        <v>1.7023342271062711</v>
      </c>
      <c r="M14" s="85" t="b">
        <v>0</v>
      </c>
      <c r="N14" s="84">
        <v>1.8005458171316331</v>
      </c>
      <c r="O14" s="85" t="b">
        <v>0</v>
      </c>
      <c r="P14" s="84">
        <v>19.806003988447962</v>
      </c>
      <c r="Q14" s="85" t="b">
        <v>0</v>
      </c>
      <c r="R14" s="84">
        <v>1023.0373960975188</v>
      </c>
      <c r="S14" s="85" t="b">
        <v>0</v>
      </c>
      <c r="T14" s="84">
        <v>325.73510691744997</v>
      </c>
      <c r="U14" s="85" t="b">
        <v>0</v>
      </c>
      <c r="V14" s="84">
        <v>17.514400221189522</v>
      </c>
      <c r="W14" s="85" t="b">
        <v>0</v>
      </c>
      <c r="X14" s="84">
        <v>283.17675123979319</v>
      </c>
      <c r="Y14" s="85" t="b">
        <v>0</v>
      </c>
      <c r="Z14" s="84">
        <v>125.3834632657119</v>
      </c>
      <c r="AA14" s="85" t="b">
        <v>0</v>
      </c>
      <c r="AB14" s="84">
        <v>51.561084763314945</v>
      </c>
      <c r="AC14" s="85" t="b">
        <v>0</v>
      </c>
      <c r="AD14" s="84">
        <v>266.80815290223291</v>
      </c>
      <c r="AE14" s="17" t="b">
        <v>0</v>
      </c>
      <c r="AF14" s="84" t="s">
        <v>315</v>
      </c>
      <c r="AG14" s="84" t="b">
        <v>1</v>
      </c>
      <c r="AH14" s="84" t="s">
        <v>315</v>
      </c>
      <c r="AI14" s="84" t="b">
        <v>1</v>
      </c>
      <c r="AJ14" s="84" t="s">
        <v>315</v>
      </c>
      <c r="AK14" s="84" t="b">
        <v>1</v>
      </c>
      <c r="AL14" s="84" t="s">
        <v>315</v>
      </c>
      <c r="AM14" s="84" t="b">
        <v>1</v>
      </c>
      <c r="AN14" s="84" t="s">
        <v>315</v>
      </c>
      <c r="AO14" s="84" t="b">
        <v>1</v>
      </c>
      <c r="AP14" s="84">
        <v>1.6695970304311505</v>
      </c>
      <c r="AQ14" s="84" t="b">
        <v>1</v>
      </c>
      <c r="AR14" s="84">
        <v>1.9806003988447962</v>
      </c>
      <c r="AS14" s="84" t="b">
        <v>1</v>
      </c>
      <c r="AT14" s="84">
        <v>1.522279645393108</v>
      </c>
      <c r="AU14" s="84" t="s">
        <v>1303</v>
      </c>
      <c r="AV14" s="84">
        <v>0.93301010524093719</v>
      </c>
      <c r="AW14" s="84" t="s">
        <v>1231</v>
      </c>
      <c r="AX14" s="84">
        <v>30.936650857988965</v>
      </c>
      <c r="AY14" s="84" t="b">
        <v>0</v>
      </c>
      <c r="AZ14" s="84">
        <v>0.26189757340096481</v>
      </c>
      <c r="BA14" s="84" t="s">
        <v>1303</v>
      </c>
      <c r="BB14" s="84">
        <v>2.9136105040857334</v>
      </c>
      <c r="BC14" s="84" t="s">
        <v>1231</v>
      </c>
      <c r="BD14" s="84">
        <v>5.5980606314456232</v>
      </c>
      <c r="BE14" s="84" t="s">
        <v>1231</v>
      </c>
    </row>
    <row r="15" spans="1:57">
      <c r="A15" s="5" t="s">
        <v>266</v>
      </c>
      <c r="B15" s="5" t="s">
        <v>303</v>
      </c>
      <c r="C15" s="5" t="s">
        <v>291</v>
      </c>
      <c r="D15" s="84">
        <v>5.3614211414613049</v>
      </c>
      <c r="E15" s="84" t="b">
        <v>1</v>
      </c>
      <c r="F15" s="84">
        <v>4.6794859962754369</v>
      </c>
      <c r="G15" s="85" t="b">
        <v>0</v>
      </c>
      <c r="H15" s="84">
        <v>5.1497860964036217</v>
      </c>
      <c r="I15" s="85" t="b">
        <v>0</v>
      </c>
      <c r="J15" s="84">
        <v>1020.5512172781606</v>
      </c>
      <c r="K15" s="85" t="b">
        <v>0</v>
      </c>
      <c r="L15" s="84">
        <v>33.391307109101106</v>
      </c>
      <c r="M15" s="85" t="b">
        <v>0</v>
      </c>
      <c r="N15" s="84">
        <v>76.423766270830001</v>
      </c>
      <c r="O15" s="85" t="b">
        <v>0</v>
      </c>
      <c r="P15" s="84">
        <v>14.814453154037816</v>
      </c>
      <c r="Q15" s="85" t="b">
        <v>0</v>
      </c>
      <c r="R15" s="84">
        <v>1359.1672893704535</v>
      </c>
      <c r="S15" s="85" t="b">
        <v>0</v>
      </c>
      <c r="T15" s="84">
        <v>293.93756258011541</v>
      </c>
      <c r="U15" s="85" t="b">
        <v>0</v>
      </c>
      <c r="V15" s="84">
        <v>437.37909311921175</v>
      </c>
      <c r="W15" s="85" t="b">
        <v>0</v>
      </c>
      <c r="X15" s="84">
        <v>1272.1617708467395</v>
      </c>
      <c r="Y15" s="85" t="b">
        <v>0</v>
      </c>
      <c r="Z15" s="84">
        <v>193.05819110261982</v>
      </c>
      <c r="AA15" s="85" t="b">
        <v>0</v>
      </c>
      <c r="AB15" s="84">
        <v>921.78819625124197</v>
      </c>
      <c r="AC15" s="85" t="b">
        <v>0</v>
      </c>
      <c r="AD15" s="84">
        <v>69.604414818971321</v>
      </c>
      <c r="AE15" s="17" t="b">
        <v>0</v>
      </c>
      <c r="AF15" s="84" t="s">
        <v>315</v>
      </c>
      <c r="AG15" s="84" t="b">
        <v>1</v>
      </c>
      <c r="AH15" s="84" t="s">
        <v>315</v>
      </c>
      <c r="AI15" s="84" t="b">
        <v>1</v>
      </c>
      <c r="AJ15" s="84" t="s">
        <v>315</v>
      </c>
      <c r="AK15" s="84" t="b">
        <v>1</v>
      </c>
      <c r="AL15" s="84" t="s">
        <v>315</v>
      </c>
      <c r="AM15" s="84" t="b">
        <v>1</v>
      </c>
      <c r="AN15" s="84" t="s">
        <v>315</v>
      </c>
      <c r="AO15" s="84" t="b">
        <v>1</v>
      </c>
      <c r="AP15" s="84">
        <v>2.3985305106537416</v>
      </c>
      <c r="AQ15" s="84" t="b">
        <v>1</v>
      </c>
      <c r="AR15" s="84">
        <v>2.8453156057755171</v>
      </c>
      <c r="AS15" s="84" t="b">
        <v>1</v>
      </c>
      <c r="AT15" s="84">
        <v>2.1868954655960584</v>
      </c>
      <c r="AU15" s="84" t="s">
        <v>1303</v>
      </c>
      <c r="AV15" s="84">
        <v>1.0346602202820061</v>
      </c>
      <c r="AW15" s="84" t="s">
        <v>1231</v>
      </c>
      <c r="AX15" s="84">
        <v>258.66505507050152</v>
      </c>
      <c r="AY15" s="84" t="b">
        <v>0</v>
      </c>
      <c r="AZ15" s="84">
        <v>6.9604414818971323</v>
      </c>
      <c r="BA15" s="84" t="s">
        <v>1231</v>
      </c>
      <c r="BB15" s="84">
        <v>3.6448257759934308</v>
      </c>
      <c r="BC15" s="84" t="s">
        <v>1231</v>
      </c>
      <c r="BD15" s="84">
        <v>2.2574404806152861</v>
      </c>
      <c r="BE15" s="84" t="s">
        <v>1303</v>
      </c>
    </row>
    <row r="16" spans="1:57">
      <c r="A16" s="5" t="s">
        <v>266</v>
      </c>
      <c r="B16" s="5" t="s">
        <v>304</v>
      </c>
      <c r="C16" s="5" t="s">
        <v>291</v>
      </c>
      <c r="D16" s="84">
        <v>3.6069715070687112</v>
      </c>
      <c r="E16" s="84" t="b">
        <v>1</v>
      </c>
      <c r="F16" s="84">
        <v>2.4046476713791405</v>
      </c>
      <c r="G16" s="85" t="b">
        <v>0</v>
      </c>
      <c r="H16" s="84">
        <v>4.0499329202174996</v>
      </c>
      <c r="I16" s="85" t="b">
        <v>0</v>
      </c>
      <c r="J16" s="84">
        <v>828.97064460701949</v>
      </c>
      <c r="K16" s="85" t="b">
        <v>0</v>
      </c>
      <c r="L16" s="84">
        <v>3.4487710023727147</v>
      </c>
      <c r="M16" s="85" t="b">
        <v>0</v>
      </c>
      <c r="N16" s="84">
        <v>7.6252643263470112</v>
      </c>
      <c r="O16" s="85" t="b">
        <v>0</v>
      </c>
      <c r="P16" s="84">
        <v>25.786682265447361</v>
      </c>
      <c r="Q16" s="85" t="b">
        <v>0</v>
      </c>
      <c r="R16" s="84">
        <v>2895.0692359367285</v>
      </c>
      <c r="S16" s="85" t="b">
        <v>0</v>
      </c>
      <c r="T16" s="84">
        <v>857.44673545229887</v>
      </c>
      <c r="U16" s="85" t="b">
        <v>0</v>
      </c>
      <c r="V16" s="84">
        <v>100.14091947256553</v>
      </c>
      <c r="W16" s="85" t="b">
        <v>0</v>
      </c>
      <c r="X16" s="84">
        <v>1224.4719063470097</v>
      </c>
      <c r="Y16" s="85" t="b">
        <v>0</v>
      </c>
      <c r="Z16" s="84">
        <v>401.82928192783004</v>
      </c>
      <c r="AA16" s="85" t="b">
        <v>0</v>
      </c>
      <c r="AB16" s="84">
        <v>300.5809589223926</v>
      </c>
      <c r="AC16" s="85" t="b">
        <v>0</v>
      </c>
      <c r="AD16" s="84">
        <v>61.223595317350487</v>
      </c>
      <c r="AE16" s="17" t="b">
        <v>0</v>
      </c>
      <c r="AF16" s="84" t="s">
        <v>315</v>
      </c>
      <c r="AG16" s="84" t="b">
        <v>1</v>
      </c>
      <c r="AH16" s="84" t="s">
        <v>315</v>
      </c>
      <c r="AI16" s="84" t="b">
        <v>1</v>
      </c>
      <c r="AJ16" s="84" t="s">
        <v>315</v>
      </c>
      <c r="AK16" s="84" t="b">
        <v>1</v>
      </c>
      <c r="AL16" s="84" t="s">
        <v>315</v>
      </c>
      <c r="AM16" s="84" t="b">
        <v>1</v>
      </c>
      <c r="AN16" s="84" t="s">
        <v>315</v>
      </c>
      <c r="AO16" s="84" t="b">
        <v>1</v>
      </c>
      <c r="AP16" s="84">
        <v>1.61364514789916</v>
      </c>
      <c r="AQ16" s="84" t="b">
        <v>1</v>
      </c>
      <c r="AR16" s="84">
        <v>1.9142261068215527</v>
      </c>
      <c r="AS16" s="84" t="b">
        <v>1</v>
      </c>
      <c r="AT16" s="84">
        <v>7.5778041749382128</v>
      </c>
      <c r="AU16" s="84" t="s">
        <v>1231</v>
      </c>
      <c r="AV16" s="84">
        <v>2.2464471666831445</v>
      </c>
      <c r="AW16" s="84" t="s">
        <v>1231</v>
      </c>
      <c r="AX16" s="84">
        <v>1039.3773158526944</v>
      </c>
      <c r="AY16" s="84" t="b">
        <v>0</v>
      </c>
      <c r="AZ16" s="84">
        <v>4.809295342758281</v>
      </c>
      <c r="BA16" s="84" t="s">
        <v>1231</v>
      </c>
      <c r="BB16" s="84">
        <v>4.097393071626299</v>
      </c>
      <c r="BC16" s="84" t="s">
        <v>1231</v>
      </c>
      <c r="BD16" s="84">
        <v>19.775063086999513</v>
      </c>
      <c r="BE16" s="84" t="s">
        <v>1231</v>
      </c>
    </row>
    <row r="17" spans="1:57">
      <c r="A17" s="5" t="s">
        <v>265</v>
      </c>
      <c r="B17" s="5" t="s">
        <v>305</v>
      </c>
      <c r="C17" s="5" t="s">
        <v>291</v>
      </c>
      <c r="D17" s="84">
        <v>4.0395306127084023</v>
      </c>
      <c r="E17" s="84" t="b">
        <v>1</v>
      </c>
      <c r="F17" s="84">
        <v>1.9311791087070871</v>
      </c>
      <c r="G17" s="85" t="b">
        <v>0</v>
      </c>
      <c r="H17" s="84">
        <v>2.5512824922368855</v>
      </c>
      <c r="I17" s="85" t="b">
        <v>0</v>
      </c>
      <c r="J17" s="84">
        <v>540.37580564739596</v>
      </c>
      <c r="K17" s="85" t="b">
        <v>0</v>
      </c>
      <c r="L17" s="84">
        <v>2.1260687435307379</v>
      </c>
      <c r="M17" s="85" t="b">
        <v>0</v>
      </c>
      <c r="N17" s="84">
        <v>8.36253705788757</v>
      </c>
      <c r="O17" s="85" t="b">
        <v>0</v>
      </c>
      <c r="P17" s="84">
        <v>15.201391516244778</v>
      </c>
      <c r="Q17" s="85" t="b">
        <v>0</v>
      </c>
      <c r="R17" s="84">
        <v>1644.1598283304374</v>
      </c>
      <c r="S17" s="85" t="b">
        <v>0</v>
      </c>
      <c r="T17" s="84">
        <v>434.07236847085903</v>
      </c>
      <c r="U17" s="85" t="b">
        <v>0</v>
      </c>
      <c r="V17" s="84">
        <v>43.584409242380133</v>
      </c>
      <c r="W17" s="85" t="b">
        <v>0</v>
      </c>
      <c r="X17" s="84">
        <v>600.61442004743355</v>
      </c>
      <c r="Y17" s="85" t="b">
        <v>0</v>
      </c>
      <c r="Z17" s="84">
        <v>216.15032225895837</v>
      </c>
      <c r="AA17" s="85" t="b">
        <v>0</v>
      </c>
      <c r="AB17" s="84">
        <v>152.19108755774201</v>
      </c>
      <c r="AC17" s="85" t="b">
        <v>0</v>
      </c>
      <c r="AD17" s="84">
        <v>34.371444687080263</v>
      </c>
      <c r="AE17" s="17" t="b">
        <v>0</v>
      </c>
      <c r="AF17" s="84" t="s">
        <v>315</v>
      </c>
      <c r="AG17" s="84" t="b">
        <v>1</v>
      </c>
      <c r="AH17" s="84" t="s">
        <v>315</v>
      </c>
      <c r="AI17" s="84" t="b">
        <v>1</v>
      </c>
      <c r="AJ17" s="84" t="s">
        <v>315</v>
      </c>
      <c r="AK17" s="84" t="b">
        <v>1</v>
      </c>
      <c r="AL17" s="84" t="s">
        <v>315</v>
      </c>
      <c r="AM17" s="84" t="b">
        <v>1</v>
      </c>
      <c r="AN17" s="84" t="s">
        <v>315</v>
      </c>
      <c r="AO17" s="84" t="b">
        <v>1</v>
      </c>
      <c r="AP17" s="84">
        <v>1.8071584320011274</v>
      </c>
      <c r="AQ17" s="84" t="b">
        <v>1</v>
      </c>
      <c r="AR17" s="84">
        <v>2.1437859830601611</v>
      </c>
      <c r="AS17" s="84" t="b">
        <v>1</v>
      </c>
      <c r="AT17" s="84">
        <v>5.6517994098858795</v>
      </c>
      <c r="AU17" s="84" t="s">
        <v>1231</v>
      </c>
      <c r="AV17" s="84">
        <v>1.1870550484713289</v>
      </c>
      <c r="AW17" s="84" t="s">
        <v>1231</v>
      </c>
      <c r="AX17" s="84">
        <v>752.98268000046983</v>
      </c>
      <c r="AY17" s="84" t="b">
        <v>0</v>
      </c>
      <c r="AZ17" s="84">
        <v>5.5454959727093422</v>
      </c>
      <c r="BA17" s="84" t="s">
        <v>1231</v>
      </c>
      <c r="BB17" s="84">
        <v>9.7621989807119736</v>
      </c>
      <c r="BC17" s="84" t="s">
        <v>1231</v>
      </c>
      <c r="BD17" s="84">
        <v>27.638893665899598</v>
      </c>
      <c r="BE17" s="84" t="s">
        <v>1231</v>
      </c>
    </row>
    <row r="18" spans="1:57">
      <c r="A18" s="5" t="s">
        <v>297</v>
      </c>
      <c r="B18" s="5" t="s">
        <v>306</v>
      </c>
      <c r="C18" s="5" t="s">
        <v>291</v>
      </c>
      <c r="D18" s="84">
        <v>2.3844485001298907</v>
      </c>
      <c r="E18" s="84" t="b">
        <v>1</v>
      </c>
      <c r="F18" s="84">
        <v>1.1085593904112649</v>
      </c>
      <c r="G18" s="85" t="b">
        <v>0</v>
      </c>
      <c r="H18" s="84">
        <v>0.84710670399351384</v>
      </c>
      <c r="I18" s="85" t="b">
        <v>0</v>
      </c>
      <c r="J18" s="84">
        <v>264.59011865476418</v>
      </c>
      <c r="K18" s="85" t="b">
        <v>0</v>
      </c>
      <c r="L18" s="84">
        <v>0.86802291890693395</v>
      </c>
      <c r="M18" s="16" t="b">
        <v>0</v>
      </c>
      <c r="N18" s="84">
        <v>0.79481616670996358</v>
      </c>
      <c r="O18" s="85" t="b">
        <v>0</v>
      </c>
      <c r="P18" s="84">
        <v>12.654310022619157</v>
      </c>
      <c r="Q18" s="85" t="b">
        <v>0</v>
      </c>
      <c r="R18" s="84">
        <v>842.92346101082967</v>
      </c>
      <c r="S18" s="85" t="b">
        <v>0</v>
      </c>
      <c r="T18" s="84">
        <v>300.14768400757833</v>
      </c>
      <c r="U18" s="85" t="b">
        <v>0</v>
      </c>
      <c r="V18" s="84">
        <v>16.628390856168977</v>
      </c>
      <c r="W18" s="85" t="b">
        <v>0</v>
      </c>
      <c r="X18" s="84">
        <v>244.71971448701507</v>
      </c>
      <c r="Y18" s="85" t="b">
        <v>0</v>
      </c>
      <c r="Z18" s="84">
        <v>121.31404649783654</v>
      </c>
      <c r="AA18" s="85" t="b">
        <v>0</v>
      </c>
      <c r="AB18" s="84">
        <v>73.520495420671637</v>
      </c>
      <c r="AC18" s="85" t="b">
        <v>0</v>
      </c>
      <c r="AD18" s="84">
        <v>70.278482109091513</v>
      </c>
      <c r="AE18" s="17" t="b">
        <v>0</v>
      </c>
      <c r="AF18" s="84" t="s">
        <v>315</v>
      </c>
      <c r="AG18" s="84" t="b">
        <v>1</v>
      </c>
      <c r="AH18" s="84" t="s">
        <v>315</v>
      </c>
      <c r="AI18" s="84" t="b">
        <v>1</v>
      </c>
      <c r="AJ18" s="84" t="s">
        <v>315</v>
      </c>
      <c r="AK18" s="84" t="b">
        <v>1</v>
      </c>
      <c r="AL18" s="84" t="s">
        <v>315</v>
      </c>
      <c r="AM18" s="84" t="b">
        <v>1</v>
      </c>
      <c r="AN18" s="84" t="s">
        <v>315</v>
      </c>
      <c r="AO18" s="84" t="b">
        <v>1</v>
      </c>
      <c r="AP18" s="84">
        <v>1.0667269605844247</v>
      </c>
      <c r="AQ18" s="84" t="b">
        <v>1</v>
      </c>
      <c r="AR18" s="84">
        <v>1.2654310022619157</v>
      </c>
      <c r="AS18" s="84" t="b">
        <v>1</v>
      </c>
      <c r="AT18" s="84">
        <v>0.97260399347403437</v>
      </c>
      <c r="AU18" s="84" t="s">
        <v>1303</v>
      </c>
      <c r="AV18" s="84">
        <v>1.6942134079870277</v>
      </c>
      <c r="AW18" s="84" t="s">
        <v>1231</v>
      </c>
      <c r="AX18" s="84">
        <v>74.043400793507132</v>
      </c>
      <c r="AY18" s="84" t="b">
        <v>0</v>
      </c>
      <c r="AZ18" s="84">
        <v>0.16732971930736076</v>
      </c>
      <c r="BA18" s="84" t="s">
        <v>1303</v>
      </c>
      <c r="BB18" s="84">
        <v>3.5243822129112861</v>
      </c>
      <c r="BC18" s="84" t="s">
        <v>1231</v>
      </c>
      <c r="BD18" s="84">
        <v>12.026823575216554</v>
      </c>
      <c r="BE18" s="84" t="s">
        <v>1231</v>
      </c>
    </row>
    <row r="19" spans="1:57">
      <c r="A19" s="5" t="s">
        <v>265</v>
      </c>
      <c r="B19" s="5" t="s">
        <v>307</v>
      </c>
      <c r="C19" s="5" t="s">
        <v>291</v>
      </c>
      <c r="D19" s="84">
        <v>3.6236178639402059</v>
      </c>
      <c r="E19" s="84" t="b">
        <v>1</v>
      </c>
      <c r="F19" s="84">
        <v>1.8435950535836136</v>
      </c>
      <c r="G19" s="85" t="b">
        <v>0</v>
      </c>
      <c r="H19" s="84">
        <v>3.2262913437713241</v>
      </c>
      <c r="I19" s="85" t="b">
        <v>0</v>
      </c>
      <c r="J19" s="84">
        <v>381.43345936212694</v>
      </c>
      <c r="K19" s="85" t="b">
        <v>0</v>
      </c>
      <c r="L19" s="84">
        <v>2.3680660602065382</v>
      </c>
      <c r="M19" s="85" t="b">
        <v>0</v>
      </c>
      <c r="N19" s="84">
        <v>4.2593402962104179</v>
      </c>
      <c r="O19" s="85" t="b">
        <v>0</v>
      </c>
      <c r="P19" s="84">
        <v>18.277019927768581</v>
      </c>
      <c r="Q19" s="85" t="b">
        <v>0</v>
      </c>
      <c r="R19" s="84">
        <v>1573.4130198687737</v>
      </c>
      <c r="S19" s="85" t="b">
        <v>0</v>
      </c>
      <c r="T19" s="84">
        <v>459.30945731522786</v>
      </c>
      <c r="U19" s="85" t="b">
        <v>0</v>
      </c>
      <c r="V19" s="84">
        <v>59.916839241467443</v>
      </c>
      <c r="W19" s="85" t="b">
        <v>0</v>
      </c>
      <c r="X19" s="84">
        <v>737.43802143344544</v>
      </c>
      <c r="Y19" s="85" t="b">
        <v>0</v>
      </c>
      <c r="Z19" s="84">
        <v>322.6291343771324</v>
      </c>
      <c r="AA19" s="85" t="b">
        <v>0</v>
      </c>
      <c r="AB19" s="84">
        <v>241.5745242626804</v>
      </c>
      <c r="AC19" s="85" t="b">
        <v>0</v>
      </c>
      <c r="AD19" s="84">
        <v>171.64505671295714</v>
      </c>
      <c r="AE19" s="17" t="b">
        <v>0</v>
      </c>
      <c r="AF19" s="84" t="s">
        <v>315</v>
      </c>
      <c r="AG19" s="84" t="b">
        <v>1</v>
      </c>
      <c r="AH19" s="84" t="s">
        <v>315</v>
      </c>
      <c r="AI19" s="84" t="b">
        <v>1</v>
      </c>
      <c r="AJ19" s="84" t="s">
        <v>315</v>
      </c>
      <c r="AK19" s="84" t="b">
        <v>1</v>
      </c>
      <c r="AL19" s="84" t="s">
        <v>315</v>
      </c>
      <c r="AM19" s="84" t="b">
        <v>1</v>
      </c>
      <c r="AN19" s="84" t="s">
        <v>315</v>
      </c>
      <c r="AO19" s="84" t="b">
        <v>1</v>
      </c>
      <c r="AP19" s="84">
        <v>1.6210922022890395</v>
      </c>
      <c r="AQ19" s="84" t="b">
        <v>1</v>
      </c>
      <c r="AR19" s="84">
        <v>1.9230603576173899</v>
      </c>
      <c r="AS19" s="84" t="b">
        <v>1</v>
      </c>
      <c r="AT19" s="84">
        <v>1.4780546550282418</v>
      </c>
      <c r="AU19" s="84" t="s">
        <v>1303</v>
      </c>
      <c r="AV19" s="84">
        <v>3.130932978930792</v>
      </c>
      <c r="AW19" s="84" t="s">
        <v>1231</v>
      </c>
      <c r="AX19" s="84">
        <v>144.15006151727047</v>
      </c>
      <c r="AY19" s="84" t="b">
        <v>0</v>
      </c>
      <c r="AZ19" s="84">
        <v>0.25428897290808461</v>
      </c>
      <c r="BA19" s="84" t="s">
        <v>1303</v>
      </c>
      <c r="BB19" s="84">
        <v>5.4036406742967991</v>
      </c>
      <c r="BC19" s="84" t="s">
        <v>1231</v>
      </c>
      <c r="BD19" s="84">
        <v>19.548464792309005</v>
      </c>
      <c r="BE19" s="84" t="s">
        <v>1231</v>
      </c>
    </row>
    <row r="20" spans="1:57">
      <c r="A20" s="5" t="s">
        <v>267</v>
      </c>
      <c r="B20" s="5" t="s">
        <v>308</v>
      </c>
      <c r="C20" s="5" t="s">
        <v>291</v>
      </c>
      <c r="D20" s="84">
        <v>3.9936458327274806</v>
      </c>
      <c r="E20" s="84" t="b">
        <v>1</v>
      </c>
      <c r="F20" s="84">
        <v>2.5223026311963035</v>
      </c>
      <c r="G20" s="85" t="b">
        <v>0</v>
      </c>
      <c r="H20" s="84">
        <v>5.3248611103033072</v>
      </c>
      <c r="I20" s="85" t="b">
        <v>0</v>
      </c>
      <c r="J20" s="84">
        <v>977.39226958856761</v>
      </c>
      <c r="K20" s="85" t="b">
        <v>0</v>
      </c>
      <c r="L20" s="84">
        <v>2.8726224410846792</v>
      </c>
      <c r="M20" s="85" t="b">
        <v>0</v>
      </c>
      <c r="N20" s="84">
        <v>7.7420677985330988</v>
      </c>
      <c r="O20" s="85" t="b">
        <v>0</v>
      </c>
      <c r="P20" s="84">
        <v>77.070358175442621</v>
      </c>
      <c r="Q20" s="85" t="b">
        <v>0</v>
      </c>
      <c r="R20" s="84">
        <v>4711.8014429986506</v>
      </c>
      <c r="S20" s="85" t="b">
        <v>0</v>
      </c>
      <c r="T20" s="84">
        <v>1215.609740312663</v>
      </c>
      <c r="U20" s="85" t="b">
        <v>0</v>
      </c>
      <c r="V20" s="84">
        <v>112.10233916428017</v>
      </c>
      <c r="W20" s="85" t="b">
        <v>0</v>
      </c>
      <c r="X20" s="84">
        <v>1527.3943711133172</v>
      </c>
      <c r="Y20" s="85" t="b">
        <v>0</v>
      </c>
      <c r="Z20" s="84">
        <v>530.7345119808889</v>
      </c>
      <c r="AA20" s="85" t="b">
        <v>0</v>
      </c>
      <c r="AB20" s="84">
        <v>239.9690697735372</v>
      </c>
      <c r="AC20" s="85" t="b">
        <v>0</v>
      </c>
      <c r="AD20" s="84">
        <v>332.8038193939567</v>
      </c>
      <c r="AE20" s="17" t="b">
        <v>0</v>
      </c>
      <c r="AF20" s="84" t="s">
        <v>315</v>
      </c>
      <c r="AG20" s="84" t="b">
        <v>1</v>
      </c>
      <c r="AH20" s="84" t="s">
        <v>315</v>
      </c>
      <c r="AI20" s="84" t="b">
        <v>1</v>
      </c>
      <c r="AJ20" s="84" t="s">
        <v>315</v>
      </c>
      <c r="AK20" s="84" t="b">
        <v>1</v>
      </c>
      <c r="AL20" s="84" t="s">
        <v>315</v>
      </c>
      <c r="AM20" s="84" t="b">
        <v>1</v>
      </c>
      <c r="AN20" s="84" t="s">
        <v>315</v>
      </c>
      <c r="AO20" s="84" t="b">
        <v>1</v>
      </c>
      <c r="AP20" s="84">
        <v>1.7866310304307149</v>
      </c>
      <c r="AQ20" s="84" t="b">
        <v>1</v>
      </c>
      <c r="AR20" s="84">
        <v>2.1194348498246716</v>
      </c>
      <c r="AS20" s="84" t="b">
        <v>1</v>
      </c>
      <c r="AT20" s="84">
        <v>1.6289871159809461</v>
      </c>
      <c r="AU20" s="84" t="s">
        <v>1303</v>
      </c>
      <c r="AV20" s="84">
        <v>2.5223026311963035</v>
      </c>
      <c r="AW20" s="84" t="s">
        <v>1231</v>
      </c>
      <c r="AX20" s="84">
        <v>41.162577661884121</v>
      </c>
      <c r="AY20" s="84" t="b">
        <v>0</v>
      </c>
      <c r="AZ20" s="84">
        <v>0.28025584791070041</v>
      </c>
      <c r="BA20" s="84" t="s">
        <v>1303</v>
      </c>
      <c r="BB20" s="84">
        <v>9.73889071489684</v>
      </c>
      <c r="BC20" s="84" t="s">
        <v>1231</v>
      </c>
      <c r="BD20" s="84">
        <v>37.834539467944559</v>
      </c>
      <c r="BE20" s="84" t="s">
        <v>1231</v>
      </c>
    </row>
    <row r="21" spans="1:57">
      <c r="A21" s="5" t="s">
        <v>266</v>
      </c>
      <c r="B21" s="5" t="s">
        <v>183</v>
      </c>
      <c r="C21" s="5" t="s">
        <v>309</v>
      </c>
      <c r="D21" s="84">
        <v>0.977708476655759</v>
      </c>
      <c r="E21" s="84" t="b">
        <v>1</v>
      </c>
      <c r="F21" s="84">
        <v>1.410334026441578</v>
      </c>
      <c r="G21" s="85" t="b">
        <v>1</v>
      </c>
      <c r="H21" s="84">
        <v>3.5581445934300233</v>
      </c>
      <c r="I21" s="16" t="b">
        <v>1</v>
      </c>
      <c r="J21" s="84">
        <v>12.390940772309596</v>
      </c>
      <c r="K21" s="85" t="b">
        <v>0</v>
      </c>
      <c r="L21" s="84">
        <v>1.1731427573133066</v>
      </c>
      <c r="M21" s="85" t="b">
        <v>1</v>
      </c>
      <c r="N21" s="84">
        <v>3.6636933524225923</v>
      </c>
      <c r="O21" s="85" t="b">
        <v>1</v>
      </c>
      <c r="P21" s="84">
        <v>8.1096157110618012</v>
      </c>
      <c r="Q21" s="85" t="b">
        <v>1</v>
      </c>
      <c r="R21" s="84">
        <v>34.107050584917637</v>
      </c>
      <c r="S21" s="85" t="b">
        <v>0</v>
      </c>
      <c r="T21" s="84">
        <v>11.183710308551483</v>
      </c>
      <c r="U21" s="85" t="b">
        <v>0</v>
      </c>
      <c r="V21" s="84">
        <v>2.9885488816727186</v>
      </c>
      <c r="W21" s="85" t="b">
        <v>1</v>
      </c>
      <c r="X21" s="84">
        <v>9.8398687364281088</v>
      </c>
      <c r="Y21" s="85" t="b">
        <v>0</v>
      </c>
      <c r="Z21" s="84">
        <v>5.4378998318128735</v>
      </c>
      <c r="AA21" s="85" t="b">
        <v>0</v>
      </c>
      <c r="AB21" s="84">
        <v>3.5760622321550763</v>
      </c>
      <c r="AC21" s="85" t="b">
        <v>1</v>
      </c>
      <c r="AD21" s="84">
        <v>24.054778281617004</v>
      </c>
      <c r="AE21" s="17" t="b">
        <v>1</v>
      </c>
      <c r="AF21" s="84">
        <v>6.6476476412269054</v>
      </c>
      <c r="AG21" s="84" t="s">
        <v>1303</v>
      </c>
      <c r="AH21" s="84">
        <v>4.4151043231206266</v>
      </c>
      <c r="AI21" s="84" t="s">
        <v>1303</v>
      </c>
      <c r="AJ21" s="84">
        <v>9.2967102350992814</v>
      </c>
      <c r="AK21" s="84" t="s">
        <v>1303</v>
      </c>
      <c r="AL21" s="84">
        <v>14.711460820058541</v>
      </c>
      <c r="AM21" s="84" t="s">
        <v>1303</v>
      </c>
      <c r="AN21" s="84">
        <v>12.362292104737755</v>
      </c>
      <c r="AO21" s="84" t="s">
        <v>1303</v>
      </c>
      <c r="AP21" s="84" t="s">
        <v>315</v>
      </c>
      <c r="AQ21" s="84" t="b">
        <v>1</v>
      </c>
      <c r="AR21" s="84" t="s">
        <v>315</v>
      </c>
      <c r="AS21" s="84" t="b">
        <v>1</v>
      </c>
      <c r="AT21" s="84" t="s">
        <v>315</v>
      </c>
      <c r="AU21" s="84" t="b">
        <v>1</v>
      </c>
      <c r="AV21" s="84" t="s">
        <v>315</v>
      </c>
      <c r="AW21" s="84" t="b">
        <v>1</v>
      </c>
      <c r="AX21" s="84" t="s">
        <v>315</v>
      </c>
      <c r="AY21" s="84" t="b">
        <v>1</v>
      </c>
      <c r="AZ21" s="84" t="s">
        <v>315</v>
      </c>
      <c r="BA21" s="84" t="b">
        <v>1</v>
      </c>
      <c r="BB21" s="84" t="s">
        <v>315</v>
      </c>
      <c r="BC21" s="84" t="b">
        <v>1</v>
      </c>
      <c r="BD21" s="84" t="s">
        <v>315</v>
      </c>
      <c r="BE21" s="84" t="b">
        <v>1</v>
      </c>
    </row>
    <row r="22" spans="1:57">
      <c r="A22" s="5" t="s">
        <v>267</v>
      </c>
      <c r="B22" s="5" t="s">
        <v>185</v>
      </c>
      <c r="C22" s="5" t="s">
        <v>309</v>
      </c>
      <c r="D22" s="84">
        <v>1.0809831248474093</v>
      </c>
      <c r="E22" s="84" t="b">
        <v>1</v>
      </c>
      <c r="F22" s="84">
        <v>1.5593066025121753</v>
      </c>
      <c r="G22" s="85" t="b">
        <v>1</v>
      </c>
      <c r="H22" s="84">
        <v>3.9339888659052122</v>
      </c>
      <c r="I22" s="16" t="b">
        <v>1</v>
      </c>
      <c r="J22" s="84">
        <v>2.1675371007052364</v>
      </c>
      <c r="K22" s="85" t="b">
        <v>1</v>
      </c>
      <c r="L22" s="84">
        <v>1.2970609890080207</v>
      </c>
      <c r="M22" s="85" t="b">
        <v>1</v>
      </c>
      <c r="N22" s="84">
        <v>4.0506866649360838</v>
      </c>
      <c r="O22" s="85" t="b">
        <v>1</v>
      </c>
      <c r="P22" s="84">
        <v>8.9662286274130114</v>
      </c>
      <c r="Q22" s="85" t="b">
        <v>1</v>
      </c>
      <c r="R22" s="84">
        <v>2.8355548683697691</v>
      </c>
      <c r="S22" s="85" t="b">
        <v>0</v>
      </c>
      <c r="T22" s="84">
        <v>7.4083637591219587</v>
      </c>
      <c r="U22" s="85" t="b">
        <v>1</v>
      </c>
      <c r="V22" s="84">
        <v>3.3042271658725286</v>
      </c>
      <c r="W22" s="85" t="b">
        <v>1</v>
      </c>
      <c r="X22" s="84">
        <v>0.92202696521925853</v>
      </c>
      <c r="Y22" s="85" t="b">
        <v>1</v>
      </c>
      <c r="Z22" s="84">
        <v>1.3822975084394951</v>
      </c>
      <c r="AA22" s="85" t="b">
        <v>1</v>
      </c>
      <c r="AB22" s="84">
        <v>3.9537991320135157</v>
      </c>
      <c r="AC22" s="85" t="b">
        <v>1</v>
      </c>
      <c r="AD22" s="84">
        <v>26.595667333596481</v>
      </c>
      <c r="AE22" s="17" t="b">
        <v>1</v>
      </c>
      <c r="AF22" s="84">
        <v>7.3498339143765907</v>
      </c>
      <c r="AG22" s="84" t="s">
        <v>1303</v>
      </c>
      <c r="AH22" s="84">
        <v>4.8814686398741767</v>
      </c>
      <c r="AI22" s="84" t="s">
        <v>1303</v>
      </c>
      <c r="AJ22" s="84">
        <v>10.278715098301097</v>
      </c>
      <c r="AK22" s="84" t="s">
        <v>1303</v>
      </c>
      <c r="AL22" s="84">
        <v>16.265421920788295</v>
      </c>
      <c r="AM22" s="84" t="s">
        <v>1303</v>
      </c>
      <c r="AN22" s="84">
        <v>13.668112191647694</v>
      </c>
      <c r="AO22" s="84" t="s">
        <v>1303</v>
      </c>
      <c r="AP22" s="84" t="s">
        <v>315</v>
      </c>
      <c r="AQ22" s="84" t="b">
        <v>1</v>
      </c>
      <c r="AR22" s="84" t="s">
        <v>315</v>
      </c>
      <c r="AS22" s="84" t="b">
        <v>1</v>
      </c>
      <c r="AT22" s="84" t="s">
        <v>315</v>
      </c>
      <c r="AU22" s="84" t="b">
        <v>1</v>
      </c>
      <c r="AV22" s="84" t="s">
        <v>315</v>
      </c>
      <c r="AW22" s="84" t="b">
        <v>1</v>
      </c>
      <c r="AX22" s="84" t="s">
        <v>315</v>
      </c>
      <c r="AY22" s="84" t="b">
        <v>1</v>
      </c>
      <c r="AZ22" s="84" t="s">
        <v>315</v>
      </c>
      <c r="BA22" s="84" t="b">
        <v>1</v>
      </c>
      <c r="BB22" s="84" t="s">
        <v>315</v>
      </c>
      <c r="BC22" s="84" t="b">
        <v>1</v>
      </c>
      <c r="BD22" s="84" t="s">
        <v>315</v>
      </c>
      <c r="BE22" s="84" t="b">
        <v>1</v>
      </c>
    </row>
    <row r="23" spans="1:57">
      <c r="A23" s="5" t="s">
        <v>263</v>
      </c>
      <c r="B23" s="5" t="s">
        <v>187</v>
      </c>
      <c r="C23" s="5" t="s">
        <v>309</v>
      </c>
      <c r="D23" s="84">
        <v>0.93305151603204284</v>
      </c>
      <c r="E23" s="84" t="b">
        <v>1</v>
      </c>
      <c r="F23" s="84">
        <v>1.3459168380987756</v>
      </c>
      <c r="G23" s="85" t="b">
        <v>1</v>
      </c>
      <c r="H23" s="84">
        <v>3.3956258807501509</v>
      </c>
      <c r="I23" s="16" t="b">
        <v>1</v>
      </c>
      <c r="J23" s="84">
        <v>7.1147888672336794</v>
      </c>
      <c r="K23" s="85" t="b">
        <v>0</v>
      </c>
      <c r="L23" s="84">
        <v>1.1195593107439017</v>
      </c>
      <c r="M23" s="85" t="b">
        <v>1</v>
      </c>
      <c r="N23" s="84">
        <v>3.4963536865785048</v>
      </c>
      <c r="O23" s="85" t="b">
        <v>1</v>
      </c>
      <c r="P23" s="84">
        <v>7.7392079687446946</v>
      </c>
      <c r="Q23" s="85" t="b">
        <v>1</v>
      </c>
      <c r="R23" s="84">
        <v>19.0332375577498</v>
      </c>
      <c r="S23" s="85" t="b">
        <v>0</v>
      </c>
      <c r="T23" s="84">
        <v>6.3945355647816733</v>
      </c>
      <c r="U23" s="85" t="b">
        <v>1</v>
      </c>
      <c r="V23" s="84">
        <v>2.852046526505045</v>
      </c>
      <c r="W23" s="85" t="b">
        <v>1</v>
      </c>
      <c r="X23" s="84">
        <v>12.537281976938718</v>
      </c>
      <c r="Y23" s="85" t="b">
        <v>0</v>
      </c>
      <c r="Z23" s="84">
        <v>3.6083589065302699</v>
      </c>
      <c r="AA23" s="85" t="b">
        <v>0</v>
      </c>
      <c r="AB23" s="84">
        <v>19.744126437268463</v>
      </c>
      <c r="AC23" s="85" t="b">
        <v>0</v>
      </c>
      <c r="AD23" s="84">
        <v>22.95607318476776</v>
      </c>
      <c r="AE23" s="17" t="b">
        <v>1</v>
      </c>
      <c r="AF23" s="84">
        <v>6.3440154788363037</v>
      </c>
      <c r="AG23" s="84" t="s">
        <v>1303</v>
      </c>
      <c r="AH23" s="84">
        <v>4.2134438643900261</v>
      </c>
      <c r="AI23" s="84" t="s">
        <v>1303</v>
      </c>
      <c r="AJ23" s="84">
        <v>8.8720817974703206</v>
      </c>
      <c r="AK23" s="84" t="s">
        <v>1303</v>
      </c>
      <c r="AL23" s="84">
        <v>14.039512951910917</v>
      </c>
      <c r="AM23" s="84" t="s">
        <v>1303</v>
      </c>
      <c r="AN23" s="84">
        <v>11.797642820292072</v>
      </c>
      <c r="AO23" s="84" t="s">
        <v>1303</v>
      </c>
      <c r="AP23" s="84" t="s">
        <v>315</v>
      </c>
      <c r="AQ23" s="84" t="b">
        <v>1</v>
      </c>
      <c r="AR23" s="84" t="s">
        <v>315</v>
      </c>
      <c r="AS23" s="84" t="b">
        <v>1</v>
      </c>
      <c r="AT23" s="84" t="s">
        <v>315</v>
      </c>
      <c r="AU23" s="84" t="b">
        <v>1</v>
      </c>
      <c r="AV23" s="84" t="s">
        <v>315</v>
      </c>
      <c r="AW23" s="84" t="b">
        <v>1</v>
      </c>
      <c r="AX23" s="84" t="s">
        <v>315</v>
      </c>
      <c r="AY23" s="84" t="b">
        <v>1</v>
      </c>
      <c r="AZ23" s="84" t="s">
        <v>315</v>
      </c>
      <c r="BA23" s="84" t="b">
        <v>1</v>
      </c>
      <c r="BB23" s="84" t="s">
        <v>315</v>
      </c>
      <c r="BC23" s="84" t="b">
        <v>1</v>
      </c>
      <c r="BD23" s="84" t="s">
        <v>315</v>
      </c>
      <c r="BE23" s="84" t="b">
        <v>1</v>
      </c>
    </row>
    <row r="24" spans="1:57">
      <c r="A24" s="5" t="s">
        <v>264</v>
      </c>
      <c r="B24" s="5" t="s">
        <v>189</v>
      </c>
      <c r="C24" s="5" t="s">
        <v>309</v>
      </c>
      <c r="D24" s="84">
        <v>1.6100882101841998</v>
      </c>
      <c r="E24" s="84" t="b">
        <v>1</v>
      </c>
      <c r="F24" s="84">
        <v>2.3225350322851992</v>
      </c>
      <c r="G24" s="85" t="b">
        <v>1</v>
      </c>
      <c r="H24" s="84">
        <v>5.8595448406134958</v>
      </c>
      <c r="I24" s="16" t="b">
        <v>1</v>
      </c>
      <c r="J24" s="84">
        <v>27.296930099813707</v>
      </c>
      <c r="K24" s="85" t="b">
        <v>0</v>
      </c>
      <c r="L24" s="84">
        <v>1.9319289619682698</v>
      </c>
      <c r="M24" s="85" t="b">
        <v>1</v>
      </c>
      <c r="N24" s="84">
        <v>6.0333623092262219</v>
      </c>
      <c r="O24" s="85" t="b">
        <v>1</v>
      </c>
      <c r="P24" s="84">
        <v>13.35489765841773</v>
      </c>
      <c r="Q24" s="85" t="b">
        <v>1</v>
      </c>
      <c r="R24" s="84">
        <v>61.55924372785784</v>
      </c>
      <c r="S24" s="85" t="b">
        <v>0</v>
      </c>
      <c r="T24" s="84">
        <v>14.719114024613157</v>
      </c>
      <c r="U24" s="85" t="b">
        <v>0</v>
      </c>
      <c r="V24" s="84">
        <v>4.9215358512582617</v>
      </c>
      <c r="W24" s="85" t="b">
        <v>1</v>
      </c>
      <c r="X24" s="84">
        <v>15.026004410334657</v>
      </c>
      <c r="Y24" s="85" t="b">
        <v>0</v>
      </c>
      <c r="Z24" s="84">
        <v>3.429525539427924</v>
      </c>
      <c r="AA24" s="85" t="b">
        <v>0</v>
      </c>
      <c r="AB24" s="84">
        <v>5.8890515694128878</v>
      </c>
      <c r="AC24" s="85" t="b">
        <v>1</v>
      </c>
      <c r="AD24" s="84">
        <v>39.613356981728437</v>
      </c>
      <c r="AE24" s="17" t="b">
        <v>1</v>
      </c>
      <c r="AF24" s="84">
        <v>10.947331794860531</v>
      </c>
      <c r="AG24" s="84" t="s">
        <v>1303</v>
      </c>
      <c r="AH24" s="84">
        <v>7.2707842747820575</v>
      </c>
      <c r="AI24" s="84" t="s">
        <v>1303</v>
      </c>
      <c r="AJ24" s="84">
        <v>15.309802359729765</v>
      </c>
      <c r="AK24" s="84" t="s">
        <v>1303</v>
      </c>
      <c r="AL24" s="84">
        <v>24.226801942009647</v>
      </c>
      <c r="AM24" s="84" t="s">
        <v>1303</v>
      </c>
      <c r="AN24" s="84">
        <v>20.358195969389758</v>
      </c>
      <c r="AO24" s="84" t="s">
        <v>1303</v>
      </c>
      <c r="AP24" s="84" t="s">
        <v>315</v>
      </c>
      <c r="AQ24" s="84" t="b">
        <v>1</v>
      </c>
      <c r="AR24" s="84" t="s">
        <v>315</v>
      </c>
      <c r="AS24" s="84" t="b">
        <v>1</v>
      </c>
      <c r="AT24" s="84" t="s">
        <v>315</v>
      </c>
      <c r="AU24" s="84" t="b">
        <v>1</v>
      </c>
      <c r="AV24" s="84" t="s">
        <v>315</v>
      </c>
      <c r="AW24" s="84" t="b">
        <v>1</v>
      </c>
      <c r="AX24" s="84" t="s">
        <v>315</v>
      </c>
      <c r="AY24" s="84" t="b">
        <v>1</v>
      </c>
      <c r="AZ24" s="84" t="s">
        <v>315</v>
      </c>
      <c r="BA24" s="84" t="b">
        <v>1</v>
      </c>
      <c r="BB24" s="84" t="s">
        <v>315</v>
      </c>
      <c r="BC24" s="84" t="b">
        <v>1</v>
      </c>
      <c r="BD24" s="84" t="s">
        <v>315</v>
      </c>
      <c r="BE24" s="84" t="b">
        <v>1</v>
      </c>
    </row>
    <row r="25" spans="1:57">
      <c r="A25" s="5" t="s">
        <v>268</v>
      </c>
      <c r="B25" s="5" t="s">
        <v>191</v>
      </c>
      <c r="C25" s="5" t="s">
        <v>309</v>
      </c>
      <c r="D25" s="84">
        <v>1.0040105285809484</v>
      </c>
      <c r="E25" s="84" t="b">
        <v>1</v>
      </c>
      <c r="F25" s="84">
        <v>1.4482744551900428</v>
      </c>
      <c r="G25" s="85" t="b">
        <v>1</v>
      </c>
      <c r="H25" s="84">
        <v>3.6538648475632804</v>
      </c>
      <c r="I25" s="16" t="b">
        <v>1</v>
      </c>
      <c r="J25" s="84">
        <v>14.287275701978396</v>
      </c>
      <c r="K25" s="85" t="b">
        <v>0</v>
      </c>
      <c r="L25" s="84">
        <v>1.2047023299827155</v>
      </c>
      <c r="M25" s="85" t="b">
        <v>1</v>
      </c>
      <c r="N25" s="84">
        <v>3.76225305103848</v>
      </c>
      <c r="O25" s="85" t="b">
        <v>1</v>
      </c>
      <c r="P25" s="84">
        <v>8.3277784237911288</v>
      </c>
      <c r="Q25" s="85" t="b">
        <v>1</v>
      </c>
      <c r="R25" s="84">
        <v>38.984844184740801</v>
      </c>
      <c r="S25" s="85" t="b">
        <v>0</v>
      </c>
      <c r="T25" s="84">
        <v>10.645612013122911</v>
      </c>
      <c r="U25" s="85" t="b">
        <v>0</v>
      </c>
      <c r="V25" s="84">
        <v>3.0689460243216091</v>
      </c>
      <c r="W25" s="85" t="b">
        <v>1</v>
      </c>
      <c r="X25" s="84">
        <v>19.10473767790765</v>
      </c>
      <c r="Y25" s="85" t="b">
        <v>0</v>
      </c>
      <c r="Z25" s="84">
        <v>4.9510605844522155</v>
      </c>
      <c r="AA25" s="85" t="b">
        <v>0</v>
      </c>
      <c r="AB25" s="84">
        <v>3.6722645018127715</v>
      </c>
      <c r="AC25" s="85" t="b">
        <v>1</v>
      </c>
      <c r="AD25" s="84">
        <v>24.701893492867008</v>
      </c>
      <c r="AE25" s="17" t="b">
        <v>1</v>
      </c>
      <c r="AF25" s="84">
        <v>6.8264808799832828</v>
      </c>
      <c r="AG25" s="84" t="s">
        <v>1303</v>
      </c>
      <c r="AH25" s="84">
        <v>4.5338782786856395</v>
      </c>
      <c r="AI25" s="84" t="s">
        <v>1303</v>
      </c>
      <c r="AJ25" s="84">
        <v>9.5468078471946676</v>
      </c>
      <c r="AK25" s="84" t="s">
        <v>1303</v>
      </c>
      <c r="AL25" s="84">
        <v>15.107224604073281</v>
      </c>
      <c r="AM25" s="84" t="s">
        <v>1303</v>
      </c>
      <c r="AN25" s="84">
        <v>12.694859180319789</v>
      </c>
      <c r="AO25" s="84" t="s">
        <v>1303</v>
      </c>
      <c r="AP25" s="84" t="s">
        <v>315</v>
      </c>
      <c r="AQ25" s="84" t="b">
        <v>1</v>
      </c>
      <c r="AR25" s="84" t="s">
        <v>315</v>
      </c>
      <c r="AS25" s="84" t="b">
        <v>1</v>
      </c>
      <c r="AT25" s="84" t="s">
        <v>315</v>
      </c>
      <c r="AU25" s="84" t="b">
        <v>1</v>
      </c>
      <c r="AV25" s="84" t="s">
        <v>315</v>
      </c>
      <c r="AW25" s="84" t="b">
        <v>1</v>
      </c>
      <c r="AX25" s="84" t="s">
        <v>315</v>
      </c>
      <c r="AY25" s="84" t="b">
        <v>1</v>
      </c>
      <c r="AZ25" s="84" t="s">
        <v>315</v>
      </c>
      <c r="BA25" s="84" t="b">
        <v>1</v>
      </c>
      <c r="BB25" s="84" t="s">
        <v>315</v>
      </c>
      <c r="BC25" s="84" t="b">
        <v>1</v>
      </c>
      <c r="BD25" s="84" t="s">
        <v>315</v>
      </c>
      <c r="BE25" s="84" t="b">
        <v>1</v>
      </c>
    </row>
    <row r="26" spans="1:57">
      <c r="A26" s="5" t="s">
        <v>265</v>
      </c>
      <c r="B26" s="5" t="s">
        <v>193</v>
      </c>
      <c r="C26" s="5" t="s">
        <v>309</v>
      </c>
      <c r="D26" s="84">
        <v>1.3209134600567332</v>
      </c>
      <c r="E26" s="84" t="b">
        <v>1</v>
      </c>
      <c r="F26" s="84">
        <v>1.9054035463360386</v>
      </c>
      <c r="G26" s="85" t="b">
        <v>1</v>
      </c>
      <c r="H26" s="84">
        <v>4.8071600057781154</v>
      </c>
      <c r="I26" s="16" t="b">
        <v>1</v>
      </c>
      <c r="J26" s="84">
        <v>20.677519044136901</v>
      </c>
      <c r="K26" s="85" t="b">
        <v>0</v>
      </c>
      <c r="L26" s="84">
        <v>1.5849510316241446</v>
      </c>
      <c r="M26" s="85" t="b">
        <v>1</v>
      </c>
      <c r="N26" s="84">
        <v>4.9497595431396562</v>
      </c>
      <c r="O26" s="85" t="b">
        <v>1</v>
      </c>
      <c r="P26" s="84">
        <v>10.956333922019075</v>
      </c>
      <c r="Q26" s="85" t="b">
        <v>1</v>
      </c>
      <c r="R26" s="84">
        <v>68.933662891233595</v>
      </c>
      <c r="S26" s="85" t="b">
        <v>0</v>
      </c>
      <c r="T26" s="84">
        <v>17.715293612511168</v>
      </c>
      <c r="U26" s="85" t="b">
        <v>0</v>
      </c>
      <c r="V26" s="84">
        <v>4.0376191248149578</v>
      </c>
      <c r="W26" s="85" t="b">
        <v>1</v>
      </c>
      <c r="X26" s="84">
        <v>14.782015937756809</v>
      </c>
      <c r="Y26" s="85" t="b">
        <v>0</v>
      </c>
      <c r="Z26" s="84">
        <v>7.0454892342747897</v>
      </c>
      <c r="AA26" s="85" t="b">
        <v>0</v>
      </c>
      <c r="AB26" s="84">
        <v>4.8313672728003993</v>
      </c>
      <c r="AC26" s="85" t="b">
        <v>1</v>
      </c>
      <c r="AD26" s="84">
        <v>32.498726532014786</v>
      </c>
      <c r="AE26" s="17" t="b">
        <v>1</v>
      </c>
      <c r="AF26" s="84">
        <v>8.9811712352604474</v>
      </c>
      <c r="AG26" s="84" t="s">
        <v>1303</v>
      </c>
      <c r="AH26" s="84">
        <v>5.9649382890827534</v>
      </c>
      <c r="AI26" s="84" t="s">
        <v>1303</v>
      </c>
      <c r="AJ26" s="84">
        <v>12.5601342087101</v>
      </c>
      <c r="AK26" s="84" t="s">
        <v>1303</v>
      </c>
      <c r="AL26" s="84">
        <v>19.875624563245552</v>
      </c>
      <c r="AM26" s="84" t="s">
        <v>1303</v>
      </c>
      <c r="AN26" s="84">
        <v>16.701827209431709</v>
      </c>
      <c r="AO26" s="84" t="s">
        <v>1303</v>
      </c>
      <c r="AP26" s="84" t="s">
        <v>315</v>
      </c>
      <c r="AQ26" s="84" t="b">
        <v>1</v>
      </c>
      <c r="AR26" s="84" t="s">
        <v>315</v>
      </c>
      <c r="AS26" s="84" t="b">
        <v>1</v>
      </c>
      <c r="AT26" s="84" t="s">
        <v>315</v>
      </c>
      <c r="AU26" s="84" t="b">
        <v>1</v>
      </c>
      <c r="AV26" s="84" t="s">
        <v>315</v>
      </c>
      <c r="AW26" s="84" t="b">
        <v>1</v>
      </c>
      <c r="AX26" s="84" t="s">
        <v>315</v>
      </c>
      <c r="AY26" s="84" t="b">
        <v>1</v>
      </c>
      <c r="AZ26" s="84" t="s">
        <v>315</v>
      </c>
      <c r="BA26" s="84" t="b">
        <v>1</v>
      </c>
      <c r="BB26" s="84" t="s">
        <v>315</v>
      </c>
      <c r="BC26" s="84" t="b">
        <v>1</v>
      </c>
      <c r="BD26" s="84" t="s">
        <v>315</v>
      </c>
      <c r="BE26" s="84" t="b">
        <v>1</v>
      </c>
    </row>
    <row r="27" spans="1:57">
      <c r="A27" s="5" t="s">
        <v>266</v>
      </c>
      <c r="B27" s="5" t="s">
        <v>195</v>
      </c>
      <c r="C27" s="5" t="s">
        <v>272</v>
      </c>
      <c r="D27" s="84">
        <v>0.55871240394001298</v>
      </c>
      <c r="E27" s="84" t="b">
        <v>1</v>
      </c>
      <c r="F27" s="84">
        <v>0.8059366703731754</v>
      </c>
      <c r="G27" s="85" t="b">
        <v>1</v>
      </c>
      <c r="H27" s="84">
        <v>2.0333049848982698</v>
      </c>
      <c r="I27" s="16" t="b">
        <v>1</v>
      </c>
      <c r="J27" s="84">
        <v>5.1415107832963134</v>
      </c>
      <c r="K27" s="85" t="b">
        <v>0</v>
      </c>
      <c r="L27" s="84">
        <v>0.67039350251446139</v>
      </c>
      <c r="M27" s="85" t="b">
        <v>1</v>
      </c>
      <c r="N27" s="84">
        <v>2.0936209198396689</v>
      </c>
      <c r="O27" s="85" t="b">
        <v>1</v>
      </c>
      <c r="P27" s="84">
        <v>4.634247321302845</v>
      </c>
      <c r="Q27" s="85" t="b">
        <v>1</v>
      </c>
      <c r="R27" s="84">
        <v>3.6734817163083107</v>
      </c>
      <c r="S27" s="85" t="b">
        <v>0</v>
      </c>
      <c r="T27" s="84">
        <v>3.8290558196321323</v>
      </c>
      <c r="U27" s="85" t="b">
        <v>1</v>
      </c>
      <c r="V27" s="84">
        <v>1.7078089940295156</v>
      </c>
      <c r="W27" s="85" t="b">
        <v>1</v>
      </c>
      <c r="X27" s="84">
        <v>0.47655498998458873</v>
      </c>
      <c r="Y27" s="85" t="b">
        <v>1</v>
      </c>
      <c r="Z27" s="84">
        <v>0.71444849244019304</v>
      </c>
      <c r="AA27" s="85" t="b">
        <v>1</v>
      </c>
      <c r="AB27" s="84">
        <v>2.0435440359487886</v>
      </c>
      <c r="AC27" s="85" t="b">
        <v>1</v>
      </c>
      <c r="AD27" s="84">
        <v>13.746125067808153</v>
      </c>
      <c r="AE27" s="17" t="b">
        <v>1</v>
      </c>
      <c r="AF27" s="84">
        <v>3.7988043295688287</v>
      </c>
      <c r="AG27" s="84" t="s">
        <v>1303</v>
      </c>
      <c r="AH27" s="84">
        <v>2.5230154068564903</v>
      </c>
      <c r="AI27" s="84" t="s">
        <v>1303</v>
      </c>
      <c r="AJ27" s="84">
        <v>5.3126135736827234</v>
      </c>
      <c r="AK27" s="84" t="s">
        <v>1303</v>
      </c>
      <c r="AL27" s="84">
        <v>8.4068777519029467</v>
      </c>
      <c r="AM27" s="84" t="s">
        <v>1303</v>
      </c>
      <c r="AN27" s="84">
        <v>7.0644431391981728</v>
      </c>
      <c r="AO27" s="84" t="s">
        <v>1303</v>
      </c>
      <c r="AP27" s="84" t="s">
        <v>315</v>
      </c>
      <c r="AQ27" s="84" t="b">
        <v>1</v>
      </c>
      <c r="AR27" s="84" t="s">
        <v>315</v>
      </c>
      <c r="AS27" s="84" t="b">
        <v>1</v>
      </c>
      <c r="AT27" s="84" t="s">
        <v>315</v>
      </c>
      <c r="AU27" s="84" t="b">
        <v>1</v>
      </c>
      <c r="AV27" s="84" t="s">
        <v>315</v>
      </c>
      <c r="AW27" s="84" t="b">
        <v>1</v>
      </c>
      <c r="AX27" s="84" t="s">
        <v>315</v>
      </c>
      <c r="AY27" s="84" t="b">
        <v>1</v>
      </c>
      <c r="AZ27" s="84" t="s">
        <v>315</v>
      </c>
      <c r="BA27" s="84" t="b">
        <v>1</v>
      </c>
      <c r="BB27" s="84" t="s">
        <v>315</v>
      </c>
      <c r="BC27" s="84" t="b">
        <v>1</v>
      </c>
      <c r="BD27" s="84" t="s">
        <v>315</v>
      </c>
      <c r="BE27" s="84" t="b">
        <v>1</v>
      </c>
    </row>
    <row r="28" spans="1:57">
      <c r="A28" s="5" t="s">
        <v>267</v>
      </c>
      <c r="B28" s="5" t="s">
        <v>197</v>
      </c>
      <c r="C28" s="5" t="s">
        <v>272</v>
      </c>
      <c r="D28" s="84">
        <v>0.74882577424985708</v>
      </c>
      <c r="E28" s="84" t="b">
        <v>1</v>
      </c>
      <c r="F28" s="84">
        <v>1.0801731748438885</v>
      </c>
      <c r="G28" s="85" t="b">
        <v>1</v>
      </c>
      <c r="H28" s="84">
        <v>2.7251787661510667</v>
      </c>
      <c r="I28" s="16" t="b">
        <v>1</v>
      </c>
      <c r="J28" s="84">
        <v>7.0726735007171104</v>
      </c>
      <c r="K28" s="85" t="b">
        <v>0</v>
      </c>
      <c r="L28" s="84">
        <v>0.89850866032744081</v>
      </c>
      <c r="M28" s="85" t="b">
        <v>1</v>
      </c>
      <c r="N28" s="84">
        <v>2.8060184367286087</v>
      </c>
      <c r="O28" s="85" t="b">
        <v>1</v>
      </c>
      <c r="P28" s="84">
        <v>6.2111451508288287</v>
      </c>
      <c r="Q28" s="85" t="b">
        <v>1</v>
      </c>
      <c r="R28" s="84">
        <v>8.1725452482247025</v>
      </c>
      <c r="S28" s="85" t="b">
        <v>0</v>
      </c>
      <c r="T28" s="84">
        <v>5.1319707036427351</v>
      </c>
      <c r="U28" s="85" t="b">
        <v>1</v>
      </c>
      <c r="V28" s="84">
        <v>2.2889260793328075</v>
      </c>
      <c r="W28" s="85" t="b">
        <v>1</v>
      </c>
      <c r="X28" s="84">
        <v>0.63871261284214664</v>
      </c>
      <c r="Y28" s="85" t="b">
        <v>1</v>
      </c>
      <c r="Z28" s="84">
        <v>0.95755426537945909</v>
      </c>
      <c r="AA28" s="85" t="b">
        <v>1</v>
      </c>
      <c r="AB28" s="84">
        <v>2.7389018646117758</v>
      </c>
      <c r="AC28" s="85" t="b">
        <v>1</v>
      </c>
      <c r="AD28" s="84">
        <v>18.423526440880632</v>
      </c>
      <c r="AE28" s="17" t="b">
        <v>1</v>
      </c>
      <c r="AF28" s="84">
        <v>5.0914255227784544</v>
      </c>
      <c r="AG28" s="84" t="s">
        <v>1303</v>
      </c>
      <c r="AH28" s="84">
        <v>3.3815232168829334</v>
      </c>
      <c r="AI28" s="84" t="s">
        <v>1303</v>
      </c>
      <c r="AJ28" s="84">
        <v>7.1203394529082145</v>
      </c>
      <c r="AK28" s="84" t="s">
        <v>1303</v>
      </c>
      <c r="AL28" s="84">
        <v>11.26749056795332</v>
      </c>
      <c r="AM28" s="84" t="s">
        <v>1303</v>
      </c>
      <c r="AN28" s="84">
        <v>9.4682650072722119</v>
      </c>
      <c r="AO28" s="84" t="s">
        <v>1303</v>
      </c>
      <c r="AP28" s="84" t="s">
        <v>315</v>
      </c>
      <c r="AQ28" s="84" t="b">
        <v>1</v>
      </c>
      <c r="AR28" s="84" t="s">
        <v>315</v>
      </c>
      <c r="AS28" s="84" t="b">
        <v>1</v>
      </c>
      <c r="AT28" s="84" t="s">
        <v>315</v>
      </c>
      <c r="AU28" s="84" t="b">
        <v>1</v>
      </c>
      <c r="AV28" s="84" t="s">
        <v>315</v>
      </c>
      <c r="AW28" s="84" t="b">
        <v>1</v>
      </c>
      <c r="AX28" s="84" t="s">
        <v>315</v>
      </c>
      <c r="AY28" s="84" t="b">
        <v>1</v>
      </c>
      <c r="AZ28" s="84" t="s">
        <v>315</v>
      </c>
      <c r="BA28" s="84" t="b">
        <v>1</v>
      </c>
      <c r="BB28" s="84" t="s">
        <v>315</v>
      </c>
      <c r="BC28" s="84" t="b">
        <v>1</v>
      </c>
      <c r="BD28" s="84" t="s">
        <v>315</v>
      </c>
      <c r="BE28" s="84" t="b">
        <v>1</v>
      </c>
    </row>
    <row r="29" spans="1:57">
      <c r="A29" s="5" t="s">
        <v>263</v>
      </c>
      <c r="B29" s="5" t="s">
        <v>199</v>
      </c>
      <c r="C29" s="5" t="s">
        <v>272</v>
      </c>
      <c r="D29" s="84">
        <v>0.81218516957765108</v>
      </c>
      <c r="E29" s="84" t="b">
        <v>1</v>
      </c>
      <c r="F29" s="84">
        <v>1.1715684253291858</v>
      </c>
      <c r="G29" s="85" t="b">
        <v>1</v>
      </c>
      <c r="H29" s="84">
        <v>2.9557606781538213</v>
      </c>
      <c r="I29" s="16" t="b">
        <v>1</v>
      </c>
      <c r="J29" s="84">
        <v>2.569999752700157</v>
      </c>
      <c r="K29" s="85" t="b">
        <v>0</v>
      </c>
      <c r="L29" s="84">
        <v>0.97453297382300919</v>
      </c>
      <c r="M29" s="85" t="b">
        <v>1</v>
      </c>
      <c r="N29" s="84">
        <v>3.0434403278325393</v>
      </c>
      <c r="O29" s="85" t="b">
        <v>1</v>
      </c>
      <c r="P29" s="84">
        <v>6.7366804817192492</v>
      </c>
      <c r="Q29" s="85" t="b">
        <v>1</v>
      </c>
      <c r="R29" s="84">
        <v>2.5210263662632593</v>
      </c>
      <c r="S29" s="85" t="b">
        <v>0</v>
      </c>
      <c r="T29" s="84">
        <v>5.5661952880575649</v>
      </c>
      <c r="U29" s="85" t="b">
        <v>1</v>
      </c>
      <c r="V29" s="84">
        <v>2.4825959252750427</v>
      </c>
      <c r="W29" s="85" t="b">
        <v>1</v>
      </c>
      <c r="X29" s="84">
        <v>0.69275515027811219</v>
      </c>
      <c r="Y29" s="85" t="b">
        <v>1</v>
      </c>
      <c r="Z29" s="84">
        <v>1.0385745258115593</v>
      </c>
      <c r="AA29" s="85" t="b">
        <v>1</v>
      </c>
      <c r="AB29" s="84">
        <v>2.9706449108201012</v>
      </c>
      <c r="AC29" s="85" t="b">
        <v>1</v>
      </c>
      <c r="AD29" s="84">
        <v>19.982371682644882</v>
      </c>
      <c r="AE29" s="17" t="b">
        <v>1</v>
      </c>
      <c r="AF29" s="84">
        <v>5.5222195119448889</v>
      </c>
      <c r="AG29" s="84" t="s">
        <v>1303</v>
      </c>
      <c r="AH29" s="84">
        <v>3.6676395254771821</v>
      </c>
      <c r="AI29" s="84" t="s">
        <v>1303</v>
      </c>
      <c r="AJ29" s="84">
        <v>7.7228032272311991</v>
      </c>
      <c r="AK29" s="84" t="s">
        <v>1303</v>
      </c>
      <c r="AL29" s="84">
        <v>12.220851701873025</v>
      </c>
      <c r="AM29" s="84" t="s">
        <v>1303</v>
      </c>
      <c r="AN29" s="84">
        <v>10.26939067133611</v>
      </c>
      <c r="AO29" s="84" t="s">
        <v>1303</v>
      </c>
      <c r="AP29" s="84" t="s">
        <v>315</v>
      </c>
      <c r="AQ29" s="84" t="b">
        <v>1</v>
      </c>
      <c r="AR29" s="84" t="s">
        <v>315</v>
      </c>
      <c r="AS29" s="84" t="b">
        <v>1</v>
      </c>
      <c r="AT29" s="84" t="s">
        <v>315</v>
      </c>
      <c r="AU29" s="84" t="b">
        <v>1</v>
      </c>
      <c r="AV29" s="84" t="s">
        <v>315</v>
      </c>
      <c r="AW29" s="84" t="b">
        <v>1</v>
      </c>
      <c r="AX29" s="84" t="s">
        <v>315</v>
      </c>
      <c r="AY29" s="84" t="b">
        <v>1</v>
      </c>
      <c r="AZ29" s="84" t="s">
        <v>315</v>
      </c>
      <c r="BA29" s="84" t="b">
        <v>1</v>
      </c>
      <c r="BB29" s="84" t="s">
        <v>315</v>
      </c>
      <c r="BC29" s="84" t="b">
        <v>1</v>
      </c>
      <c r="BD29" s="84" t="s">
        <v>315</v>
      </c>
      <c r="BE29" s="84" t="b">
        <v>1</v>
      </c>
    </row>
    <row r="30" spans="1:57">
      <c r="A30" s="5" t="s">
        <v>264</v>
      </c>
      <c r="B30" s="5" t="s">
        <v>201</v>
      </c>
      <c r="C30" s="5" t="s">
        <v>272</v>
      </c>
      <c r="D30" s="84">
        <v>0.51514365023212894</v>
      </c>
      <c r="E30" s="84" t="b">
        <v>1</v>
      </c>
      <c r="F30" s="84">
        <v>0.74308920887416241</v>
      </c>
      <c r="G30" s="85" t="b">
        <v>1</v>
      </c>
      <c r="H30" s="84">
        <v>1.8747465504061711</v>
      </c>
      <c r="I30" s="16" t="b">
        <v>1</v>
      </c>
      <c r="J30" s="84">
        <v>8.3110597478104982</v>
      </c>
      <c r="K30" s="85" t="b">
        <v>0</v>
      </c>
      <c r="L30" s="84">
        <v>0.6181157846896137</v>
      </c>
      <c r="M30" s="85" t="b">
        <v>1</v>
      </c>
      <c r="N30" s="84">
        <v>1.9303590098285182</v>
      </c>
      <c r="O30" s="85" t="b">
        <v>1</v>
      </c>
      <c r="P30" s="84">
        <v>4.2728657254416884</v>
      </c>
      <c r="Q30" s="85" t="b">
        <v>1</v>
      </c>
      <c r="R30" s="84">
        <v>12.802960883062791</v>
      </c>
      <c r="S30" s="85" t="b">
        <v>0</v>
      </c>
      <c r="T30" s="84">
        <v>3.5304635765338315</v>
      </c>
      <c r="U30" s="85" t="b">
        <v>1</v>
      </c>
      <c r="V30" s="84">
        <v>1.5746329468963827</v>
      </c>
      <c r="W30" s="85" t="b">
        <v>1</v>
      </c>
      <c r="X30" s="84">
        <v>0.43939292442011824</v>
      </c>
      <c r="Y30" s="85" t="b">
        <v>1</v>
      </c>
      <c r="Z30" s="84">
        <v>0.65873533807922802</v>
      </c>
      <c r="AA30" s="85" t="b">
        <v>1</v>
      </c>
      <c r="AB30" s="84">
        <v>1.884187153650132</v>
      </c>
      <c r="AC30" s="85" t="b">
        <v>1</v>
      </c>
      <c r="AD30" s="84">
        <v>12.674193366822674</v>
      </c>
      <c r="AE30" s="17" t="b">
        <v>1</v>
      </c>
      <c r="AF30" s="84">
        <v>3.5025711171821605</v>
      </c>
      <c r="AG30" s="84" t="s">
        <v>1303</v>
      </c>
      <c r="AH30" s="84">
        <v>2.3262690377275002</v>
      </c>
      <c r="AI30" s="84" t="s">
        <v>1303</v>
      </c>
      <c r="AJ30" s="84">
        <v>4.8983325398186608</v>
      </c>
      <c r="AK30" s="84" t="s">
        <v>1303</v>
      </c>
      <c r="AL30" s="84">
        <v>7.751304001182576</v>
      </c>
      <c r="AM30" s="84" t="s">
        <v>1303</v>
      </c>
      <c r="AN30" s="84">
        <v>6.5135533056370001</v>
      </c>
      <c r="AO30" s="84" t="s">
        <v>1303</v>
      </c>
      <c r="AP30" s="84" t="s">
        <v>315</v>
      </c>
      <c r="AQ30" s="84" t="b">
        <v>1</v>
      </c>
      <c r="AR30" s="84" t="s">
        <v>315</v>
      </c>
      <c r="AS30" s="84" t="b">
        <v>1</v>
      </c>
      <c r="AT30" s="84" t="s">
        <v>315</v>
      </c>
      <c r="AU30" s="84" t="b">
        <v>1</v>
      </c>
      <c r="AV30" s="84" t="s">
        <v>315</v>
      </c>
      <c r="AW30" s="84" t="b">
        <v>1</v>
      </c>
      <c r="AX30" s="84" t="s">
        <v>315</v>
      </c>
      <c r="AY30" s="84" t="b">
        <v>1</v>
      </c>
      <c r="AZ30" s="84" t="s">
        <v>315</v>
      </c>
      <c r="BA30" s="84" t="b">
        <v>1</v>
      </c>
      <c r="BB30" s="84" t="s">
        <v>315</v>
      </c>
      <c r="BC30" s="84" t="b">
        <v>1</v>
      </c>
      <c r="BD30" s="84" t="s">
        <v>315</v>
      </c>
      <c r="BE30" s="84" t="b">
        <v>1</v>
      </c>
    </row>
    <row r="31" spans="1:57">
      <c r="A31" s="5" t="s">
        <v>268</v>
      </c>
      <c r="B31" s="5" t="s">
        <v>203</v>
      </c>
      <c r="C31" s="5" t="s">
        <v>272</v>
      </c>
      <c r="D31" s="84">
        <v>0.66079332041994854</v>
      </c>
      <c r="E31" s="84" t="b">
        <v>1</v>
      </c>
      <c r="F31" s="84">
        <v>0.95318730120992101</v>
      </c>
      <c r="G31" s="85" t="b">
        <v>1</v>
      </c>
      <c r="H31" s="84">
        <v>2.404804946019452</v>
      </c>
      <c r="I31" s="16" t="b">
        <v>1</v>
      </c>
      <c r="J31" s="84">
        <v>9.3501091511128021</v>
      </c>
      <c r="K31" s="85" t="b">
        <v>0</v>
      </c>
      <c r="L31" s="84">
        <v>0.79287938730290397</v>
      </c>
      <c r="M31" s="85" t="b">
        <v>1</v>
      </c>
      <c r="N31" s="84">
        <v>2.4761410513987054</v>
      </c>
      <c r="O31" s="85" t="b">
        <v>1</v>
      </c>
      <c r="P31" s="84">
        <v>5.480958814402384</v>
      </c>
      <c r="Q31" s="85" t="b">
        <v>1</v>
      </c>
      <c r="R31" s="84">
        <v>13.330837153397857</v>
      </c>
      <c r="S31" s="85" t="b">
        <v>0</v>
      </c>
      <c r="T31" s="84">
        <v>4.831145530527265</v>
      </c>
      <c r="U31" s="85" t="b">
        <v>0</v>
      </c>
      <c r="V31" s="84">
        <v>2.0198384139131802</v>
      </c>
      <c r="W31" s="85" t="b">
        <v>1</v>
      </c>
      <c r="X31" s="84">
        <v>4.5848798867381966</v>
      </c>
      <c r="Y31" s="85" t="b">
        <v>0</v>
      </c>
      <c r="Z31" s="84">
        <v>1.405687428116259</v>
      </c>
      <c r="AA31" s="85" t="b">
        <v>0</v>
      </c>
      <c r="AB31" s="84">
        <v>2.4169147479388453</v>
      </c>
      <c r="AC31" s="85" t="b">
        <v>1</v>
      </c>
      <c r="AD31" s="84">
        <v>16.257644473989679</v>
      </c>
      <c r="AE31" s="17" t="b">
        <v>1</v>
      </c>
      <c r="AF31" s="84">
        <v>4.4928741672092487</v>
      </c>
      <c r="AG31" s="84" t="s">
        <v>1303</v>
      </c>
      <c r="AH31" s="84">
        <v>2.9839891085474961</v>
      </c>
      <c r="AI31" s="84" t="s">
        <v>1303</v>
      </c>
      <c r="AJ31" s="84">
        <v>6.2832676323377461</v>
      </c>
      <c r="AK31" s="84" t="s">
        <v>1303</v>
      </c>
      <c r="AL31" s="84">
        <v>9.9428769164054298</v>
      </c>
      <c r="AM31" s="84" t="s">
        <v>1303</v>
      </c>
      <c r="AN31" s="84">
        <v>8.3551695039329879</v>
      </c>
      <c r="AO31" s="84" t="s">
        <v>1303</v>
      </c>
      <c r="AP31" s="84" t="s">
        <v>315</v>
      </c>
      <c r="AQ31" s="84" t="b">
        <v>1</v>
      </c>
      <c r="AR31" s="84" t="s">
        <v>315</v>
      </c>
      <c r="AS31" s="84" t="b">
        <v>1</v>
      </c>
      <c r="AT31" s="84" t="s">
        <v>315</v>
      </c>
      <c r="AU31" s="84" t="b">
        <v>1</v>
      </c>
      <c r="AV31" s="84" t="s">
        <v>315</v>
      </c>
      <c r="AW31" s="84" t="b">
        <v>1</v>
      </c>
      <c r="AX31" s="84" t="s">
        <v>315</v>
      </c>
      <c r="AY31" s="84" t="b">
        <v>1</v>
      </c>
      <c r="AZ31" s="84" t="s">
        <v>315</v>
      </c>
      <c r="BA31" s="84" t="b">
        <v>1</v>
      </c>
      <c r="BB31" s="84" t="s">
        <v>315</v>
      </c>
      <c r="BC31" s="84" t="b">
        <v>1</v>
      </c>
      <c r="BD31" s="84" t="s">
        <v>315</v>
      </c>
      <c r="BE31" s="84" t="b">
        <v>1</v>
      </c>
    </row>
    <row r="32" spans="1:57">
      <c r="A32" s="5" t="s">
        <v>265</v>
      </c>
      <c r="B32" s="5" t="s">
        <v>205</v>
      </c>
      <c r="C32" s="5" t="s">
        <v>272</v>
      </c>
      <c r="D32" s="84">
        <v>1.2303261914952288</v>
      </c>
      <c r="E32" s="84" t="b">
        <v>1</v>
      </c>
      <c r="F32" s="84">
        <v>1.7747323797612258</v>
      </c>
      <c r="G32" s="85" t="b">
        <v>1</v>
      </c>
      <c r="H32" s="84">
        <v>4.4774885264346898</v>
      </c>
      <c r="I32" s="16" t="b">
        <v>1</v>
      </c>
      <c r="J32" s="84">
        <v>26.101249992258545</v>
      </c>
      <c r="K32" s="85" t="b">
        <v>0</v>
      </c>
      <c r="L32" s="84">
        <v>1.4762562616030994</v>
      </c>
      <c r="M32" s="85" t="b">
        <v>1</v>
      </c>
      <c r="N32" s="84">
        <v>4.6103086929454253</v>
      </c>
      <c r="O32" s="85" t="b">
        <v>1</v>
      </c>
      <c r="P32" s="84">
        <v>10.204956641481079</v>
      </c>
      <c r="Q32" s="85" t="b">
        <v>1</v>
      </c>
      <c r="R32" s="84">
        <v>33.901306879529464</v>
      </c>
      <c r="S32" s="85" t="b">
        <v>0</v>
      </c>
      <c r="T32" s="84">
        <v>8.4318651785229477</v>
      </c>
      <c r="U32" s="85" t="b">
        <v>1</v>
      </c>
      <c r="V32" s="84">
        <v>3.7607221901793082</v>
      </c>
      <c r="W32" s="85" t="b">
        <v>1</v>
      </c>
      <c r="X32" s="84">
        <v>8.8300998464799836</v>
      </c>
      <c r="Y32" s="85" t="b">
        <v>0</v>
      </c>
      <c r="Z32" s="84">
        <v>3.9117614532199272</v>
      </c>
      <c r="AA32" s="85" t="b">
        <v>0</v>
      </c>
      <c r="AB32" s="84">
        <v>4.5000356769806125</v>
      </c>
      <c r="AC32" s="85" t="b">
        <v>1</v>
      </c>
      <c r="AD32" s="84">
        <v>30.269987892213155</v>
      </c>
      <c r="AE32" s="17" t="b">
        <v>1</v>
      </c>
      <c r="AF32" s="84">
        <v>8.3652491515756822</v>
      </c>
      <c r="AG32" s="84" t="s">
        <v>1303</v>
      </c>
      <c r="AH32" s="84">
        <v>5.5558672309963795</v>
      </c>
      <c r="AI32" s="84" t="s">
        <v>1303</v>
      </c>
      <c r="AJ32" s="84">
        <v>11.698769490173509</v>
      </c>
      <c r="AK32" s="84" t="s">
        <v>1303</v>
      </c>
      <c r="AL32" s="84">
        <v>18.512568924414353</v>
      </c>
      <c r="AM32" s="84" t="s">
        <v>1303</v>
      </c>
      <c r="AN32" s="84">
        <v>15.556428246789864</v>
      </c>
      <c r="AO32" s="84" t="s">
        <v>1303</v>
      </c>
      <c r="AP32" s="84" t="s">
        <v>315</v>
      </c>
      <c r="AQ32" s="84" t="b">
        <v>1</v>
      </c>
      <c r="AR32" s="84" t="s">
        <v>315</v>
      </c>
      <c r="AS32" s="84" t="b">
        <v>1</v>
      </c>
      <c r="AT32" s="84" t="s">
        <v>315</v>
      </c>
      <c r="AU32" s="84" t="b">
        <v>1</v>
      </c>
      <c r="AV32" s="84" t="s">
        <v>315</v>
      </c>
      <c r="AW32" s="84" t="b">
        <v>1</v>
      </c>
      <c r="AX32" s="84" t="s">
        <v>315</v>
      </c>
      <c r="AY32" s="84" t="b">
        <v>1</v>
      </c>
      <c r="AZ32" s="84" t="s">
        <v>315</v>
      </c>
      <c r="BA32" s="84" t="b">
        <v>1</v>
      </c>
      <c r="BB32" s="84" t="s">
        <v>315</v>
      </c>
      <c r="BC32" s="84" t="b">
        <v>1</v>
      </c>
      <c r="BD32" s="84" t="s">
        <v>315</v>
      </c>
      <c r="BE32" s="84" t="b">
        <v>1</v>
      </c>
    </row>
    <row r="33" spans="1:57">
      <c r="A33" s="5" t="s">
        <v>268</v>
      </c>
      <c r="B33" s="5" t="s">
        <v>220</v>
      </c>
      <c r="C33" s="5" t="s">
        <v>310</v>
      </c>
      <c r="D33" s="84">
        <v>0.74652499893436985</v>
      </c>
      <c r="E33" s="84" t="b">
        <v>1</v>
      </c>
      <c r="F33" s="84">
        <v>1.0768543310452467</v>
      </c>
      <c r="G33" s="85" t="b">
        <v>1</v>
      </c>
      <c r="H33" s="84">
        <v>2.7168056248262618</v>
      </c>
      <c r="I33" s="16" t="b">
        <v>1</v>
      </c>
      <c r="J33" s="84">
        <v>41.5702562149797</v>
      </c>
      <c r="K33" s="85" t="b">
        <v>0</v>
      </c>
      <c r="L33" s="84">
        <v>0.89574798272055178</v>
      </c>
      <c r="M33" s="85" t="b">
        <v>1</v>
      </c>
      <c r="N33" s="84">
        <v>2.7973969146389144</v>
      </c>
      <c r="O33" s="85" t="b">
        <v>1</v>
      </c>
      <c r="P33" s="84">
        <v>6.1920613399674158</v>
      </c>
      <c r="Q33" s="85" t="b">
        <v>1</v>
      </c>
      <c r="R33" s="84">
        <v>70.973375294862535</v>
      </c>
      <c r="S33" s="85" t="b">
        <v>0</v>
      </c>
      <c r="T33" s="84">
        <v>36.887604497865219</v>
      </c>
      <c r="U33" s="85" t="b">
        <v>0</v>
      </c>
      <c r="V33" s="84">
        <v>2.2818933291212118</v>
      </c>
      <c r="W33" s="85" t="b">
        <v>1</v>
      </c>
      <c r="X33" s="84">
        <v>15.930691631341464</v>
      </c>
      <c r="Y33" s="85" t="b">
        <v>0</v>
      </c>
      <c r="Z33" s="84">
        <v>8.745867633898289</v>
      </c>
      <c r="AA33" s="85" t="b">
        <v>0</v>
      </c>
      <c r="AB33" s="84">
        <v>2.7304865589180669</v>
      </c>
      <c r="AC33" s="85" t="b">
        <v>1</v>
      </c>
      <c r="AD33" s="84">
        <v>18.366919956011881</v>
      </c>
      <c r="AE33" s="17" t="b">
        <v>1</v>
      </c>
      <c r="AF33" s="84">
        <v>5.0757820626222045</v>
      </c>
      <c r="AG33" s="84" t="s">
        <v>1303</v>
      </c>
      <c r="AH33" s="84">
        <v>3.3711334501124917</v>
      </c>
      <c r="AI33" s="84" t="s">
        <v>1303</v>
      </c>
      <c r="AJ33" s="84">
        <v>7.0984621326896997</v>
      </c>
      <c r="AK33" s="84" t="s">
        <v>1303</v>
      </c>
      <c r="AL33" s="84">
        <v>11.232871080940868</v>
      </c>
      <c r="AM33" s="84" t="s">
        <v>1303</v>
      </c>
      <c r="AN33" s="84">
        <v>9.4391736603149763</v>
      </c>
      <c r="AO33" s="84" t="s">
        <v>1303</v>
      </c>
      <c r="AP33" s="84" t="s">
        <v>315</v>
      </c>
      <c r="AQ33" s="84" t="b">
        <v>1</v>
      </c>
      <c r="AR33" s="84" t="s">
        <v>315</v>
      </c>
      <c r="AS33" s="84" t="b">
        <v>1</v>
      </c>
      <c r="AT33" s="84" t="s">
        <v>315</v>
      </c>
      <c r="AU33" s="84" t="b">
        <v>1</v>
      </c>
      <c r="AV33" s="84" t="s">
        <v>315</v>
      </c>
      <c r="AW33" s="84" t="b">
        <v>1</v>
      </c>
      <c r="AX33" s="84" t="s">
        <v>315</v>
      </c>
      <c r="AY33" s="84" t="b">
        <v>1</v>
      </c>
      <c r="AZ33" s="84" t="s">
        <v>315</v>
      </c>
      <c r="BA33" s="84" t="b">
        <v>1</v>
      </c>
      <c r="BB33" s="84" t="s">
        <v>315</v>
      </c>
      <c r="BC33" s="84" t="b">
        <v>1</v>
      </c>
      <c r="BD33" s="84" t="s">
        <v>315</v>
      </c>
      <c r="BE33" s="84" t="b">
        <v>1</v>
      </c>
    </row>
    <row r="34" spans="1:57">
      <c r="A34" s="5" t="s">
        <v>268</v>
      </c>
      <c r="B34" s="5" t="s">
        <v>269</v>
      </c>
      <c r="C34" s="5" t="s">
        <v>310</v>
      </c>
      <c r="D34" s="84">
        <v>0.87496161731142275</v>
      </c>
      <c r="E34" s="84" t="b">
        <v>1</v>
      </c>
      <c r="F34" s="84">
        <v>1.2621227801414761</v>
      </c>
      <c r="G34" s="85" t="b">
        <v>1</v>
      </c>
      <c r="H34" s="84">
        <v>3.184221086784714</v>
      </c>
      <c r="I34" s="16" t="b">
        <v>1</v>
      </c>
      <c r="J34" s="84">
        <v>104.89293655517801</v>
      </c>
      <c r="K34" s="85" t="b">
        <v>0</v>
      </c>
      <c r="L34" s="84">
        <v>3.7338923426376156</v>
      </c>
      <c r="M34" s="85" t="b">
        <v>0</v>
      </c>
      <c r="N34" s="84">
        <v>3.2786777833137628</v>
      </c>
      <c r="O34" s="85" t="b">
        <v>1</v>
      </c>
      <c r="P34" s="84">
        <v>10.210621346269175</v>
      </c>
      <c r="Q34" s="85" t="b">
        <v>0</v>
      </c>
      <c r="R34" s="84">
        <v>201.05493397731033</v>
      </c>
      <c r="S34" s="85" t="b">
        <v>0</v>
      </c>
      <c r="T34" s="84">
        <v>66.481697302042292</v>
      </c>
      <c r="U34" s="85" t="b">
        <v>0</v>
      </c>
      <c r="V34" s="84">
        <v>2.6744838828305184</v>
      </c>
      <c r="W34" s="85" t="b">
        <v>1</v>
      </c>
      <c r="X34" s="84">
        <v>40.945361384189297</v>
      </c>
      <c r="Y34" s="85" t="b">
        <v>0</v>
      </c>
      <c r="Z34" s="84">
        <v>16.76399716548087</v>
      </c>
      <c r="AA34" s="85" t="b">
        <v>0</v>
      </c>
      <c r="AB34" s="84">
        <v>3.2002557704676233</v>
      </c>
      <c r="AC34" s="85" t="b">
        <v>1</v>
      </c>
      <c r="AD34" s="84">
        <v>21.52687453558995</v>
      </c>
      <c r="AE34" s="17" t="b">
        <v>1</v>
      </c>
      <c r="AF34" s="84">
        <v>5.9490499165757615</v>
      </c>
      <c r="AG34" s="84" t="s">
        <v>1303</v>
      </c>
      <c r="AH34" s="84">
        <v>3.9511233781768844</v>
      </c>
      <c r="AI34" s="84" t="s">
        <v>1303</v>
      </c>
      <c r="AJ34" s="84">
        <v>8.3197239434818933</v>
      </c>
      <c r="AK34" s="84" t="s">
        <v>1303</v>
      </c>
      <c r="AL34" s="84">
        <v>13.165441294076183</v>
      </c>
      <c r="AM34" s="84" t="s">
        <v>1303</v>
      </c>
      <c r="AN34" s="84">
        <v>11.063145458895276</v>
      </c>
      <c r="AO34" s="84" t="s">
        <v>1303</v>
      </c>
      <c r="AP34" s="84" t="s">
        <v>315</v>
      </c>
      <c r="AQ34" s="84" t="b">
        <v>1</v>
      </c>
      <c r="AR34" s="84" t="s">
        <v>315</v>
      </c>
      <c r="AS34" s="84" t="b">
        <v>1</v>
      </c>
      <c r="AT34" s="84" t="s">
        <v>315</v>
      </c>
      <c r="AU34" s="84" t="b">
        <v>1</v>
      </c>
      <c r="AV34" s="84" t="s">
        <v>315</v>
      </c>
      <c r="AW34" s="84" t="b">
        <v>1</v>
      </c>
      <c r="AX34" s="84" t="s">
        <v>315</v>
      </c>
      <c r="AY34" s="84" t="b">
        <v>1</v>
      </c>
      <c r="AZ34" s="84" t="s">
        <v>315</v>
      </c>
      <c r="BA34" s="84" t="b">
        <v>1</v>
      </c>
      <c r="BB34" s="84" t="s">
        <v>315</v>
      </c>
      <c r="BC34" s="84" t="b">
        <v>1</v>
      </c>
      <c r="BD34" s="84" t="s">
        <v>315</v>
      </c>
      <c r="BE34" s="84" t="b">
        <v>1</v>
      </c>
    </row>
    <row r="35" spans="1:57">
      <c r="A35" s="5" t="s">
        <v>268</v>
      </c>
      <c r="B35" s="5" t="s">
        <v>270</v>
      </c>
      <c r="C35" s="5" t="s">
        <v>310</v>
      </c>
      <c r="D35" s="84">
        <v>0.91112850717619021</v>
      </c>
      <c r="E35" s="84" t="b">
        <v>1</v>
      </c>
      <c r="F35" s="84">
        <v>1.3142931321684084</v>
      </c>
      <c r="G35" s="85" t="b">
        <v>1</v>
      </c>
      <c r="H35" s="84">
        <v>3.3158421442942836</v>
      </c>
      <c r="I35" s="16" t="b">
        <v>1</v>
      </c>
      <c r="J35" s="84">
        <v>43.765536359560052</v>
      </c>
      <c r="K35" s="85" t="b">
        <v>0</v>
      </c>
      <c r="L35" s="84">
        <v>1.0932541086598102</v>
      </c>
      <c r="M35" s="85" t="b">
        <v>1</v>
      </c>
      <c r="N35" s="84">
        <v>3.414203246311259</v>
      </c>
      <c r="O35" s="85" t="b">
        <v>1</v>
      </c>
      <c r="P35" s="84">
        <v>7.5573672858662064</v>
      </c>
      <c r="Q35" s="85" t="b">
        <v>1</v>
      </c>
      <c r="R35" s="84">
        <v>104.49944393020515</v>
      </c>
      <c r="S35" s="85" t="b">
        <v>0</v>
      </c>
      <c r="T35" s="84">
        <v>68.532351211751788</v>
      </c>
      <c r="U35" s="85" t="b">
        <v>0</v>
      </c>
      <c r="V35" s="84">
        <v>2.7850347482875102</v>
      </c>
      <c r="W35" s="85" t="b">
        <v>1</v>
      </c>
      <c r="X35" s="84">
        <v>39.269953702084699</v>
      </c>
      <c r="Y35" s="85" t="b">
        <v>0</v>
      </c>
      <c r="Z35" s="84">
        <v>21.307532375844819</v>
      </c>
      <c r="AA35" s="85" t="b">
        <v>0</v>
      </c>
      <c r="AB35" s="84">
        <v>3.3325396280672792</v>
      </c>
      <c r="AC35" s="85" t="b">
        <v>1</v>
      </c>
      <c r="AD35" s="84">
        <v>22.41669654041538</v>
      </c>
      <c r="AE35" s="17" t="b">
        <v>1</v>
      </c>
      <c r="AF35" s="84">
        <v>6.1949562842104218</v>
      </c>
      <c r="AG35" s="84" t="s">
        <v>1303</v>
      </c>
      <c r="AH35" s="84">
        <v>4.1144446499141898</v>
      </c>
      <c r="AI35" s="84" t="s">
        <v>1303</v>
      </c>
      <c r="AJ35" s="84">
        <v>8.6636230741589362</v>
      </c>
      <c r="AK35" s="84" t="s">
        <v>1303</v>
      </c>
      <c r="AL35" s="84">
        <v>13.709640097638601</v>
      </c>
      <c r="AM35" s="84" t="s">
        <v>1303</v>
      </c>
      <c r="AN35" s="84">
        <v>11.520445019759732</v>
      </c>
      <c r="AO35" s="84" t="s">
        <v>1303</v>
      </c>
      <c r="AP35" s="84" t="s">
        <v>315</v>
      </c>
      <c r="AQ35" s="84" t="b">
        <v>1</v>
      </c>
      <c r="AR35" s="84" t="s">
        <v>315</v>
      </c>
      <c r="AS35" s="84" t="b">
        <v>1</v>
      </c>
      <c r="AT35" s="84" t="s">
        <v>315</v>
      </c>
      <c r="AU35" s="84" t="b">
        <v>1</v>
      </c>
      <c r="AV35" s="84" t="s">
        <v>315</v>
      </c>
      <c r="AW35" s="84" t="b">
        <v>1</v>
      </c>
      <c r="AX35" s="84" t="s">
        <v>315</v>
      </c>
      <c r="AY35" s="84" t="b">
        <v>1</v>
      </c>
      <c r="AZ35" s="84" t="s">
        <v>315</v>
      </c>
      <c r="BA35" s="84" t="b">
        <v>1</v>
      </c>
      <c r="BB35" s="84" t="s">
        <v>315</v>
      </c>
      <c r="BC35" s="84" t="b">
        <v>1</v>
      </c>
      <c r="BD35" s="84" t="s">
        <v>315</v>
      </c>
      <c r="BE35" s="84" t="b">
        <v>1</v>
      </c>
    </row>
    <row r="36" spans="1:57">
      <c r="A36" s="5" t="s">
        <v>266</v>
      </c>
      <c r="B36" s="5" t="s">
        <v>207</v>
      </c>
      <c r="C36" s="5" t="s">
        <v>310</v>
      </c>
      <c r="D36" s="84">
        <v>1.2479505417663621</v>
      </c>
      <c r="E36" s="84" t="b">
        <v>1</v>
      </c>
      <c r="F36" s="84">
        <v>1.8001553166332929</v>
      </c>
      <c r="G36" s="85" t="b">
        <v>1</v>
      </c>
      <c r="H36" s="84">
        <v>4.5416282860125641</v>
      </c>
      <c r="I36" s="16" t="b">
        <v>1</v>
      </c>
      <c r="J36" s="84">
        <v>36.266832865395664</v>
      </c>
      <c r="K36" s="85" t="b">
        <v>0</v>
      </c>
      <c r="L36" s="84">
        <v>1.4974035456520773</v>
      </c>
      <c r="M36" s="85" t="b">
        <v>1</v>
      </c>
      <c r="N36" s="84">
        <v>4.6763510935902266</v>
      </c>
      <c r="O36" s="85" t="b">
        <v>1</v>
      </c>
      <c r="P36" s="84">
        <v>10.351142044664776</v>
      </c>
      <c r="Q36" s="85" t="b">
        <v>1</v>
      </c>
      <c r="R36" s="84">
        <v>58.773055157033049</v>
      </c>
      <c r="S36" s="85" t="b">
        <v>0</v>
      </c>
      <c r="T36" s="84">
        <v>34.245742792438818</v>
      </c>
      <c r="U36" s="85" t="b">
        <v>0</v>
      </c>
      <c r="V36" s="84">
        <v>3.8145943141821244</v>
      </c>
      <c r="W36" s="85" t="b">
        <v>1</v>
      </c>
      <c r="X36" s="84">
        <v>10.371288136845658</v>
      </c>
      <c r="Y36" s="85" t="b">
        <v>0</v>
      </c>
      <c r="Z36" s="84">
        <v>7.4612785142096376</v>
      </c>
      <c r="AA36" s="85" t="b">
        <v>0</v>
      </c>
      <c r="AB36" s="84">
        <v>4.5644984231628394</v>
      </c>
      <c r="AC36" s="85" t="b">
        <v>1</v>
      </c>
      <c r="AD36" s="84">
        <v>30.703603686953713</v>
      </c>
      <c r="AE36" s="17" t="b">
        <v>1</v>
      </c>
      <c r="AF36" s="84">
        <v>8.4850808532591966</v>
      </c>
      <c r="AG36" s="84" t="s">
        <v>1303</v>
      </c>
      <c r="AH36" s="84">
        <v>5.6354547020393158</v>
      </c>
      <c r="AI36" s="84" t="s">
        <v>1303</v>
      </c>
      <c r="AJ36" s="84">
        <v>11.866353674482786</v>
      </c>
      <c r="AK36" s="84" t="s">
        <v>1303</v>
      </c>
      <c r="AL36" s="84">
        <v>18.777760384531003</v>
      </c>
      <c r="AM36" s="84" t="s">
        <v>1303</v>
      </c>
      <c r="AN36" s="84">
        <v>15.779273165710084</v>
      </c>
      <c r="AO36" s="84" t="s">
        <v>1303</v>
      </c>
      <c r="AP36" s="84" t="s">
        <v>315</v>
      </c>
      <c r="AQ36" s="84" t="b">
        <v>1</v>
      </c>
      <c r="AR36" s="84" t="s">
        <v>315</v>
      </c>
      <c r="AS36" s="84" t="b">
        <v>1</v>
      </c>
      <c r="AT36" s="84" t="s">
        <v>315</v>
      </c>
      <c r="AU36" s="84" t="b">
        <v>1</v>
      </c>
      <c r="AV36" s="84" t="s">
        <v>315</v>
      </c>
      <c r="AW36" s="84" t="b">
        <v>1</v>
      </c>
      <c r="AX36" s="84" t="s">
        <v>315</v>
      </c>
      <c r="AY36" s="84" t="b">
        <v>1</v>
      </c>
      <c r="AZ36" s="84" t="s">
        <v>315</v>
      </c>
      <c r="BA36" s="84" t="b">
        <v>1</v>
      </c>
      <c r="BB36" s="84" t="s">
        <v>315</v>
      </c>
      <c r="BC36" s="84" t="b">
        <v>1</v>
      </c>
      <c r="BD36" s="84" t="s">
        <v>315</v>
      </c>
      <c r="BE36" s="84" t="b">
        <v>1</v>
      </c>
    </row>
    <row r="37" spans="1:57">
      <c r="A37" s="5" t="s">
        <v>267</v>
      </c>
      <c r="B37" s="5" t="s">
        <v>209</v>
      </c>
      <c r="C37" s="5" t="s">
        <v>310</v>
      </c>
      <c r="D37" s="84">
        <v>1.3826223894568692</v>
      </c>
      <c r="E37" s="84" t="b">
        <v>1</v>
      </c>
      <c r="F37" s="84">
        <v>1.9944180173632089</v>
      </c>
      <c r="G37" s="85" t="b">
        <v>1</v>
      </c>
      <c r="H37" s="84">
        <v>5.0317354275464554</v>
      </c>
      <c r="I37" s="16" t="b">
        <v>1</v>
      </c>
      <c r="J37" s="84">
        <v>35.250346264061577</v>
      </c>
      <c r="K37" s="85" t="b">
        <v>0</v>
      </c>
      <c r="L37" s="84">
        <v>1.6589949673328219</v>
      </c>
      <c r="M37" s="85" t="b">
        <v>1</v>
      </c>
      <c r="N37" s="84">
        <v>5.1809967675541424</v>
      </c>
      <c r="O37" s="85" t="b">
        <v>1</v>
      </c>
      <c r="P37" s="84">
        <v>11.46817944174688</v>
      </c>
      <c r="Q37" s="85" t="b">
        <v>1</v>
      </c>
      <c r="R37" s="84">
        <v>53.786629467670906</v>
      </c>
      <c r="S37" s="85" t="b">
        <v>0</v>
      </c>
      <c r="T37" s="84">
        <v>24.279402603096052</v>
      </c>
      <c r="U37" s="85" t="b">
        <v>0</v>
      </c>
      <c r="V37" s="84">
        <v>4.2262440128580732</v>
      </c>
      <c r="W37" s="85" t="b">
        <v>1</v>
      </c>
      <c r="X37" s="84">
        <v>10.832078280964716</v>
      </c>
      <c r="Y37" s="85" t="b">
        <v>0</v>
      </c>
      <c r="Z37" s="84">
        <v>9.368178648810952</v>
      </c>
      <c r="AA37" s="85" t="b">
        <v>0</v>
      </c>
      <c r="AB37" s="84">
        <v>5.057073582077134</v>
      </c>
      <c r="AC37" s="85" t="b">
        <v>1</v>
      </c>
      <c r="AD37" s="84">
        <v>34.016964994867827</v>
      </c>
      <c r="AE37" s="17" t="b">
        <v>1</v>
      </c>
      <c r="AF37" s="84">
        <v>9.4007433559529083</v>
      </c>
      <c r="AG37" s="84" t="s">
        <v>1303</v>
      </c>
      <c r="AH37" s="84">
        <v>6.2436014770113299</v>
      </c>
      <c r="AI37" s="84" t="s">
        <v>1303</v>
      </c>
      <c r="AJ37" s="84">
        <v>13.146904242159705</v>
      </c>
      <c r="AK37" s="84" t="s">
        <v>1303</v>
      </c>
      <c r="AL37" s="84">
        <v>20.804151336607561</v>
      </c>
      <c r="AM37" s="84" t="s">
        <v>1303</v>
      </c>
      <c r="AN37" s="84">
        <v>17.482084135631723</v>
      </c>
      <c r="AO37" s="84" t="s">
        <v>1303</v>
      </c>
      <c r="AP37" s="84" t="s">
        <v>315</v>
      </c>
      <c r="AQ37" s="84" t="b">
        <v>1</v>
      </c>
      <c r="AR37" s="84" t="s">
        <v>315</v>
      </c>
      <c r="AS37" s="84" t="b">
        <v>1</v>
      </c>
      <c r="AT37" s="84" t="s">
        <v>315</v>
      </c>
      <c r="AU37" s="84" t="b">
        <v>1</v>
      </c>
      <c r="AV37" s="84" t="s">
        <v>315</v>
      </c>
      <c r="AW37" s="84" t="b">
        <v>1</v>
      </c>
      <c r="AX37" s="84" t="s">
        <v>315</v>
      </c>
      <c r="AY37" s="84" t="b">
        <v>1</v>
      </c>
      <c r="AZ37" s="84" t="s">
        <v>315</v>
      </c>
      <c r="BA37" s="84" t="b">
        <v>1</v>
      </c>
      <c r="BB37" s="84" t="s">
        <v>315</v>
      </c>
      <c r="BC37" s="84" t="b">
        <v>1</v>
      </c>
      <c r="BD37" s="84" t="s">
        <v>315</v>
      </c>
      <c r="BE37" s="84" t="b">
        <v>1</v>
      </c>
    </row>
    <row r="38" spans="1:57">
      <c r="A38" s="5" t="s">
        <v>263</v>
      </c>
      <c r="B38" s="5" t="s">
        <v>213</v>
      </c>
      <c r="C38" s="5" t="s">
        <v>310</v>
      </c>
      <c r="D38" s="84">
        <v>1.4005634398190059</v>
      </c>
      <c r="E38" s="84" t="b">
        <v>1</v>
      </c>
      <c r="F38" s="84">
        <v>2.0202977907312087</v>
      </c>
      <c r="G38" s="85" t="b">
        <v>1</v>
      </c>
      <c r="H38" s="84">
        <v>5.0970277440914096</v>
      </c>
      <c r="I38" s="16" t="b">
        <v>1</v>
      </c>
      <c r="J38" s="84">
        <v>27.891962027590669</v>
      </c>
      <c r="K38" s="85" t="b">
        <v>0</v>
      </c>
      <c r="L38" s="84">
        <v>1.6805222566971592</v>
      </c>
      <c r="M38" s="85" t="b">
        <v>1</v>
      </c>
      <c r="N38" s="84">
        <v>5.2482259146022168</v>
      </c>
      <c r="O38" s="85" t="b">
        <v>1</v>
      </c>
      <c r="P38" s="84">
        <v>11.61699171796586</v>
      </c>
      <c r="Q38" s="85" t="b">
        <v>1</v>
      </c>
      <c r="R38" s="84">
        <v>61.994629285784818</v>
      </c>
      <c r="S38" s="85" t="b">
        <v>0</v>
      </c>
      <c r="T38" s="84">
        <v>47.538161355198021</v>
      </c>
      <c r="U38" s="85" t="b">
        <v>0</v>
      </c>
      <c r="V38" s="84">
        <v>4.2810841899415282</v>
      </c>
      <c r="W38" s="85" t="b">
        <v>1</v>
      </c>
      <c r="X38" s="84">
        <v>16.153690489394702</v>
      </c>
      <c r="Y38" s="85" t="b">
        <v>0</v>
      </c>
      <c r="Z38" s="84">
        <v>12.473909535271501</v>
      </c>
      <c r="AA38" s="85" t="b">
        <v>0</v>
      </c>
      <c r="AB38" s="84">
        <v>5.1226946891219276</v>
      </c>
      <c r="AC38" s="85" t="b">
        <v>1</v>
      </c>
      <c r="AD38" s="84">
        <v>34.458372632118447</v>
      </c>
      <c r="AE38" s="17" t="b">
        <v>1</v>
      </c>
      <c r="AF38" s="84">
        <v>9.5227283688362352</v>
      </c>
      <c r="AG38" s="84" t="s">
        <v>1303</v>
      </c>
      <c r="AH38" s="84">
        <v>6.324619092084216</v>
      </c>
      <c r="AI38" s="84" t="s">
        <v>1303</v>
      </c>
      <c r="AJ38" s="84">
        <v>13.317499824086765</v>
      </c>
      <c r="AK38" s="84" t="s">
        <v>1303</v>
      </c>
      <c r="AL38" s="84">
        <v>21.074108144567408</v>
      </c>
      <c r="AM38" s="84" t="s">
        <v>1303</v>
      </c>
      <c r="AN38" s="84">
        <v>17.708933457835805</v>
      </c>
      <c r="AO38" s="84" t="s">
        <v>1303</v>
      </c>
      <c r="AP38" s="84" t="s">
        <v>315</v>
      </c>
      <c r="AQ38" s="84" t="b">
        <v>1</v>
      </c>
      <c r="AR38" s="84" t="s">
        <v>315</v>
      </c>
      <c r="AS38" s="84" t="b">
        <v>1</v>
      </c>
      <c r="AT38" s="84" t="s">
        <v>315</v>
      </c>
      <c r="AU38" s="84" t="b">
        <v>1</v>
      </c>
      <c r="AV38" s="84" t="s">
        <v>315</v>
      </c>
      <c r="AW38" s="84" t="b">
        <v>1</v>
      </c>
      <c r="AX38" s="84" t="s">
        <v>315</v>
      </c>
      <c r="AY38" s="84" t="b">
        <v>1</v>
      </c>
      <c r="AZ38" s="84" t="s">
        <v>315</v>
      </c>
      <c r="BA38" s="84" t="b">
        <v>1</v>
      </c>
      <c r="BB38" s="84" t="s">
        <v>315</v>
      </c>
      <c r="BC38" s="84" t="b">
        <v>1</v>
      </c>
      <c r="BD38" s="84" t="s">
        <v>315</v>
      </c>
      <c r="BE38" s="84" t="b">
        <v>1</v>
      </c>
    </row>
    <row r="39" spans="1:57">
      <c r="A39" s="5" t="s">
        <v>264</v>
      </c>
      <c r="B39" s="5" t="s">
        <v>216</v>
      </c>
      <c r="C39" s="5" t="s">
        <v>310</v>
      </c>
      <c r="D39" s="84">
        <v>1.265724467708581</v>
      </c>
      <c r="E39" s="84" t="b">
        <v>1</v>
      </c>
      <c r="F39" s="84">
        <v>1.8257940148120242</v>
      </c>
      <c r="G39" s="85" t="b">
        <v>1</v>
      </c>
      <c r="H39" s="84">
        <v>4.6063123917611932</v>
      </c>
      <c r="I39" s="16" t="b">
        <v>1</v>
      </c>
      <c r="J39" s="84">
        <v>33.545936347680509</v>
      </c>
      <c r="K39" s="85" t="b">
        <v>0</v>
      </c>
      <c r="L39" s="84">
        <v>1.518730304073421</v>
      </c>
      <c r="M39" s="85" t="b">
        <v>1</v>
      </c>
      <c r="N39" s="84">
        <v>4.7429539878841327</v>
      </c>
      <c r="O39" s="85" t="b">
        <v>1</v>
      </c>
      <c r="P39" s="84">
        <v>10.498568105203082</v>
      </c>
      <c r="Q39" s="85" t="b">
        <v>1</v>
      </c>
      <c r="R39" s="84">
        <v>40.799914144229362</v>
      </c>
      <c r="S39" s="85" t="b">
        <v>0</v>
      </c>
      <c r="T39" s="84">
        <v>9.0346280694881589</v>
      </c>
      <c r="U39" s="85" t="b">
        <v>0</v>
      </c>
      <c r="V39" s="84">
        <v>3.8689236442082309</v>
      </c>
      <c r="W39" s="85" t="b">
        <v>1</v>
      </c>
      <c r="X39" s="84">
        <v>3.749755803040455</v>
      </c>
      <c r="Y39" s="85" t="b">
        <v>0</v>
      </c>
      <c r="Z39" s="84">
        <v>1.6185338492970931</v>
      </c>
      <c r="AA39" s="85" t="b">
        <v>1</v>
      </c>
      <c r="AB39" s="84">
        <v>4.6295082566630041</v>
      </c>
      <c r="AC39" s="85" t="b">
        <v>1</v>
      </c>
      <c r="AD39" s="84">
        <v>31.140899525071411</v>
      </c>
      <c r="AE39" s="17" t="b">
        <v>1</v>
      </c>
      <c r="AF39" s="84">
        <v>8.6059295517068986</v>
      </c>
      <c r="AG39" s="84" t="s">
        <v>1303</v>
      </c>
      <c r="AH39" s="84">
        <v>5.7157176220609722</v>
      </c>
      <c r="AI39" s="84" t="s">
        <v>1303</v>
      </c>
      <c r="AJ39" s="84">
        <v>12.035360124943482</v>
      </c>
      <c r="AK39" s="84" t="s">
        <v>1303</v>
      </c>
      <c r="AL39" s="84">
        <v>19.045202491622032</v>
      </c>
      <c r="AM39" s="84" t="s">
        <v>1303</v>
      </c>
      <c r="AN39" s="84">
        <v>16.004009341770722</v>
      </c>
      <c r="AO39" s="84" t="s">
        <v>1303</v>
      </c>
      <c r="AP39" s="84" t="s">
        <v>315</v>
      </c>
      <c r="AQ39" s="84" t="b">
        <v>1</v>
      </c>
      <c r="AR39" s="84" t="s">
        <v>315</v>
      </c>
      <c r="AS39" s="84" t="b">
        <v>1</v>
      </c>
      <c r="AT39" s="84" t="s">
        <v>315</v>
      </c>
      <c r="AU39" s="84" t="b">
        <v>1</v>
      </c>
      <c r="AV39" s="84" t="s">
        <v>315</v>
      </c>
      <c r="AW39" s="84" t="b">
        <v>1</v>
      </c>
      <c r="AX39" s="84" t="s">
        <v>315</v>
      </c>
      <c r="AY39" s="84" t="b">
        <v>1</v>
      </c>
      <c r="AZ39" s="84" t="s">
        <v>315</v>
      </c>
      <c r="BA39" s="84" t="b">
        <v>1</v>
      </c>
      <c r="BB39" s="84" t="s">
        <v>315</v>
      </c>
      <c r="BC39" s="84" t="b">
        <v>1</v>
      </c>
      <c r="BD39" s="84" t="s">
        <v>315</v>
      </c>
      <c r="BE39" s="84" t="b">
        <v>1</v>
      </c>
    </row>
    <row r="40" spans="1:57">
      <c r="A40" s="5" t="s">
        <v>268</v>
      </c>
      <c r="B40" s="5" t="s">
        <v>218</v>
      </c>
      <c r="C40" s="5" t="s">
        <v>310</v>
      </c>
      <c r="D40" s="84">
        <v>1.9589686026078408</v>
      </c>
      <c r="E40" s="84" t="b">
        <v>1</v>
      </c>
      <c r="F40" s="84">
        <v>2.8257912690280387</v>
      </c>
      <c r="G40" s="85" t="b">
        <v>1</v>
      </c>
      <c r="H40" s="84">
        <v>7.1292145956533677</v>
      </c>
      <c r="I40" s="16" t="b">
        <v>1</v>
      </c>
      <c r="J40" s="84">
        <v>6.6495554445979836</v>
      </c>
      <c r="K40" s="85" t="b">
        <v>0</v>
      </c>
      <c r="L40" s="84">
        <v>2.3505471035848573</v>
      </c>
      <c r="M40" s="85" t="b">
        <v>1</v>
      </c>
      <c r="N40" s="84">
        <v>7.340695532811556</v>
      </c>
      <c r="O40" s="85" t="b">
        <v>1</v>
      </c>
      <c r="P40" s="84">
        <v>16.248690623533168</v>
      </c>
      <c r="Q40" s="85" t="b">
        <v>1</v>
      </c>
      <c r="R40" s="84">
        <v>14.083400325182712</v>
      </c>
      <c r="S40" s="85" t="b">
        <v>0</v>
      </c>
      <c r="T40" s="84">
        <v>13.425512079909963</v>
      </c>
      <c r="U40" s="85" t="b">
        <v>1</v>
      </c>
      <c r="V40" s="84">
        <v>5.9879540439096859</v>
      </c>
      <c r="W40" s="85" t="b">
        <v>1</v>
      </c>
      <c r="X40" s="84">
        <v>1.6709066349923674</v>
      </c>
      <c r="Y40" s="85" t="b">
        <v>1</v>
      </c>
      <c r="Z40" s="84">
        <v>2.5050135901781623</v>
      </c>
      <c r="AA40" s="85" t="b">
        <v>1</v>
      </c>
      <c r="AB40" s="84">
        <v>7.1651149611849307</v>
      </c>
      <c r="AC40" s="85" t="b">
        <v>1</v>
      </c>
      <c r="AD40" s="84">
        <v>48.196938577808879</v>
      </c>
      <c r="AE40" s="17" t="b">
        <v>1</v>
      </c>
      <c r="AF40" s="84">
        <v>13.31944370054662</v>
      </c>
      <c r="AG40" s="84" t="s">
        <v>1303</v>
      </c>
      <c r="AH40" s="84">
        <v>8.846247069285349</v>
      </c>
      <c r="AI40" s="84" t="s">
        <v>1303</v>
      </c>
      <c r="AJ40" s="84">
        <v>18.627191942117829</v>
      </c>
      <c r="AK40" s="84" t="s">
        <v>1303</v>
      </c>
      <c r="AL40" s="84">
        <v>29.476362876147029</v>
      </c>
      <c r="AM40" s="84" t="s">
        <v>1303</v>
      </c>
      <c r="AN40" s="84">
        <v>24.769491793998977</v>
      </c>
      <c r="AO40" s="84" t="s">
        <v>1303</v>
      </c>
      <c r="AP40" s="84" t="s">
        <v>315</v>
      </c>
      <c r="AQ40" s="84" t="b">
        <v>1</v>
      </c>
      <c r="AR40" s="84" t="s">
        <v>315</v>
      </c>
      <c r="AS40" s="84" t="b">
        <v>1</v>
      </c>
      <c r="AT40" s="84" t="s">
        <v>315</v>
      </c>
      <c r="AU40" s="84" t="b">
        <v>1</v>
      </c>
      <c r="AV40" s="84" t="s">
        <v>315</v>
      </c>
      <c r="AW40" s="84" t="b">
        <v>1</v>
      </c>
      <c r="AX40" s="84" t="s">
        <v>315</v>
      </c>
      <c r="AY40" s="84" t="b">
        <v>1</v>
      </c>
      <c r="AZ40" s="84" t="s">
        <v>315</v>
      </c>
      <c r="BA40" s="84" t="b">
        <v>1</v>
      </c>
      <c r="BB40" s="84" t="s">
        <v>315</v>
      </c>
      <c r="BC40" s="84" t="b">
        <v>1</v>
      </c>
      <c r="BD40" s="84" t="s">
        <v>315</v>
      </c>
      <c r="BE40" s="84" t="b">
        <v>1</v>
      </c>
    </row>
    <row r="41" spans="1:57">
      <c r="A41" s="5" t="s">
        <v>265</v>
      </c>
      <c r="B41" s="5" t="s">
        <v>221</v>
      </c>
      <c r="C41" s="5" t="s">
        <v>310</v>
      </c>
      <c r="D41" s="84">
        <v>1.1449228267378666</v>
      </c>
      <c r="E41" s="84" t="b">
        <v>1</v>
      </c>
      <c r="F41" s="84">
        <v>1.6515389390109749</v>
      </c>
      <c r="G41" s="85" t="b">
        <v>1</v>
      </c>
      <c r="H41" s="84">
        <v>4.1666826698550787</v>
      </c>
      <c r="I41" s="16" t="b">
        <v>1</v>
      </c>
      <c r="J41" s="84">
        <v>14.922242455470336</v>
      </c>
      <c r="K41" s="85" t="b">
        <v>0</v>
      </c>
      <c r="L41" s="84">
        <v>1.3737816066241575</v>
      </c>
      <c r="M41" s="85" t="b">
        <v>1</v>
      </c>
      <c r="N41" s="84">
        <v>4.2902830951247823</v>
      </c>
      <c r="O41" s="85" t="b">
        <v>1</v>
      </c>
      <c r="P41" s="84">
        <v>9.4965773186559002</v>
      </c>
      <c r="Q41" s="85" t="b">
        <v>1</v>
      </c>
      <c r="R41" s="84">
        <v>23.012075906117079</v>
      </c>
      <c r="S41" s="85" t="b">
        <v>0</v>
      </c>
      <c r="T41" s="84">
        <v>11.106806305161957</v>
      </c>
      <c r="U41" s="85" t="b">
        <v>0</v>
      </c>
      <c r="V41" s="84">
        <v>3.4996708273950552</v>
      </c>
      <c r="W41" s="85" t="b">
        <v>1</v>
      </c>
      <c r="X41" s="84">
        <v>5.7939390699130797</v>
      </c>
      <c r="Y41" s="85" t="b">
        <v>0</v>
      </c>
      <c r="Z41" s="84">
        <v>3.8772292276120002</v>
      </c>
      <c r="AA41" s="85" t="b">
        <v>0</v>
      </c>
      <c r="AB41" s="84">
        <v>4.1876647049579399</v>
      </c>
      <c r="AC41" s="85" t="b">
        <v>1</v>
      </c>
      <c r="AD41" s="84">
        <v>28.168789986300219</v>
      </c>
      <c r="AE41" s="17" t="b">
        <v>1</v>
      </c>
      <c r="AF41" s="84">
        <v>7.7845735311453073</v>
      </c>
      <c r="AG41" s="84" t="s">
        <v>1303</v>
      </c>
      <c r="AH41" s="84">
        <v>5.1702054780789632</v>
      </c>
      <c r="AI41" s="84" t="s">
        <v>1303</v>
      </c>
      <c r="AJ41" s="84">
        <v>10.886696817992686</v>
      </c>
      <c r="AK41" s="84" t="s">
        <v>1303</v>
      </c>
      <c r="AL41" s="84">
        <v>17.227514857146129</v>
      </c>
      <c r="AM41" s="84" t="s">
        <v>1303</v>
      </c>
      <c r="AN41" s="84">
        <v>14.476575338621096</v>
      </c>
      <c r="AO41" s="84" t="s">
        <v>1303</v>
      </c>
      <c r="AP41" s="84" t="s">
        <v>315</v>
      </c>
      <c r="AQ41" s="84" t="b">
        <v>1</v>
      </c>
      <c r="AR41" s="84" t="s">
        <v>315</v>
      </c>
      <c r="AS41" s="84" t="b">
        <v>1</v>
      </c>
      <c r="AT41" s="84" t="s">
        <v>315</v>
      </c>
      <c r="AU41" s="84" t="b">
        <v>1</v>
      </c>
      <c r="AV41" s="84" t="s">
        <v>315</v>
      </c>
      <c r="AW41" s="84" t="b">
        <v>1</v>
      </c>
      <c r="AX41" s="84" t="s">
        <v>315</v>
      </c>
      <c r="AY41" s="84" t="b">
        <v>1</v>
      </c>
      <c r="AZ41" s="84" t="s">
        <v>315</v>
      </c>
      <c r="BA41" s="84" t="b">
        <v>1</v>
      </c>
      <c r="BB41" s="84" t="s">
        <v>315</v>
      </c>
      <c r="BC41" s="84" t="b">
        <v>1</v>
      </c>
      <c r="BD41" s="84" t="s">
        <v>315</v>
      </c>
      <c r="BE41" s="84" t="b">
        <v>1</v>
      </c>
    </row>
    <row r="42" spans="1:57">
      <c r="A42" s="5" t="s">
        <v>266</v>
      </c>
      <c r="B42" s="5" t="s">
        <v>223</v>
      </c>
      <c r="C42" s="5" t="s">
        <v>225</v>
      </c>
      <c r="D42" s="84">
        <v>1.1582902990317152</v>
      </c>
      <c r="E42" s="84" t="b">
        <v>1</v>
      </c>
      <c r="F42" s="84">
        <v>1.6708213749043557</v>
      </c>
      <c r="G42" s="85" t="b">
        <v>1</v>
      </c>
      <c r="H42" s="84">
        <v>4.215330503443341</v>
      </c>
      <c r="I42" s="16" t="b">
        <v>1</v>
      </c>
      <c r="J42" s="84">
        <v>112.31625253568821</v>
      </c>
      <c r="K42" s="85" t="b">
        <v>0</v>
      </c>
      <c r="L42" s="84">
        <v>1.389821104776771</v>
      </c>
      <c r="M42" s="85" t="b">
        <v>1</v>
      </c>
      <c r="N42" s="84">
        <v>4.3403740174712695</v>
      </c>
      <c r="O42" s="85" t="b">
        <v>1</v>
      </c>
      <c r="P42" s="84">
        <v>9.6074539919380779</v>
      </c>
      <c r="Q42" s="85" t="b">
        <v>1</v>
      </c>
      <c r="R42" s="84">
        <v>148.86247151127549</v>
      </c>
      <c r="S42" s="85" t="b">
        <v>0</v>
      </c>
      <c r="T42" s="84">
        <v>58.480065316314551</v>
      </c>
      <c r="U42" s="85" t="b">
        <v>0</v>
      </c>
      <c r="V42" s="84">
        <v>3.5405310074266514</v>
      </c>
      <c r="W42" s="85" t="b">
        <v>1</v>
      </c>
      <c r="X42" s="84">
        <v>64.923469440654827</v>
      </c>
      <c r="Y42" s="85" t="b">
        <v>0</v>
      </c>
      <c r="Z42" s="84">
        <v>13.918672109285891</v>
      </c>
      <c r="AA42" s="85" t="b">
        <v>0</v>
      </c>
      <c r="AB42" s="84">
        <v>4.2365575129377993</v>
      </c>
      <c r="AC42" s="85" t="b">
        <v>1</v>
      </c>
      <c r="AD42" s="84">
        <v>28.497672868970977</v>
      </c>
      <c r="AE42" s="17" t="b">
        <v>1</v>
      </c>
      <c r="AF42" s="84">
        <v>7.8754618151124465</v>
      </c>
      <c r="AG42" s="84" t="s">
        <v>1303</v>
      </c>
      <c r="AH42" s="84">
        <v>5.2305698772050082</v>
      </c>
      <c r="AI42" s="84" t="s">
        <v>1303</v>
      </c>
      <c r="AJ42" s="84">
        <v>11.013803741435453</v>
      </c>
      <c r="AK42" s="84" t="s">
        <v>1303</v>
      </c>
      <c r="AL42" s="84">
        <v>17.428653590837818</v>
      </c>
      <c r="AM42" s="84" t="s">
        <v>1303</v>
      </c>
      <c r="AN42" s="84">
        <v>14.645595656174022</v>
      </c>
      <c r="AO42" s="84" t="s">
        <v>1303</v>
      </c>
      <c r="AP42" s="84" t="s">
        <v>315</v>
      </c>
      <c r="AQ42" s="84" t="b">
        <v>1</v>
      </c>
      <c r="AR42" s="84" t="s">
        <v>315</v>
      </c>
      <c r="AS42" s="84" t="b">
        <v>1</v>
      </c>
      <c r="AT42" s="84" t="s">
        <v>315</v>
      </c>
      <c r="AU42" s="84" t="b">
        <v>1</v>
      </c>
      <c r="AV42" s="84" t="s">
        <v>315</v>
      </c>
      <c r="AW42" s="84" t="b">
        <v>1</v>
      </c>
      <c r="AX42" s="84" t="s">
        <v>315</v>
      </c>
      <c r="AY42" s="84" t="b">
        <v>1</v>
      </c>
      <c r="AZ42" s="84" t="s">
        <v>315</v>
      </c>
      <c r="BA42" s="84" t="b">
        <v>1</v>
      </c>
      <c r="BB42" s="84" t="s">
        <v>315</v>
      </c>
      <c r="BC42" s="84" t="b">
        <v>1</v>
      </c>
      <c r="BD42" s="84" t="s">
        <v>315</v>
      </c>
      <c r="BE42" s="84" t="b">
        <v>1</v>
      </c>
    </row>
    <row r="43" spans="1:57">
      <c r="A43" s="5" t="s">
        <v>267</v>
      </c>
      <c r="B43" s="5" t="s">
        <v>226</v>
      </c>
      <c r="C43" s="5" t="s">
        <v>225</v>
      </c>
      <c r="D43" s="84">
        <v>1.1028016531430562</v>
      </c>
      <c r="E43" s="84" t="b">
        <v>1</v>
      </c>
      <c r="F43" s="84">
        <v>1.5907795963512821</v>
      </c>
      <c r="G43" s="85" t="b">
        <v>1</v>
      </c>
      <c r="H43" s="84">
        <v>6.3900386458816305</v>
      </c>
      <c r="I43" s="16" t="b">
        <v>0</v>
      </c>
      <c r="J43" s="84">
        <v>4.6919859312896861</v>
      </c>
      <c r="K43" s="85" t="b">
        <v>0</v>
      </c>
      <c r="L43" s="84">
        <v>1.3232408258984867</v>
      </c>
      <c r="M43" s="85" t="b">
        <v>1</v>
      </c>
      <c r="N43" s="84">
        <v>4.1324455930675317</v>
      </c>
      <c r="O43" s="85" t="b">
        <v>1</v>
      </c>
      <c r="P43" s="84">
        <v>9.1472026949222194</v>
      </c>
      <c r="Q43" s="85" t="b">
        <v>1</v>
      </c>
      <c r="R43" s="84">
        <v>1.9653057939022729</v>
      </c>
      <c r="S43" s="85" t="b">
        <v>1</v>
      </c>
      <c r="T43" s="84">
        <v>7.5578939327087706</v>
      </c>
      <c r="U43" s="85" t="b">
        <v>1</v>
      </c>
      <c r="V43" s="84">
        <v>3.3709195797101748</v>
      </c>
      <c r="W43" s="85" t="b">
        <v>1</v>
      </c>
      <c r="X43" s="84">
        <v>0.94063712754979956</v>
      </c>
      <c r="Y43" s="85" t="b">
        <v>1</v>
      </c>
      <c r="Z43" s="84">
        <v>1.4101977564707922</v>
      </c>
      <c r="AA43" s="85" t="b">
        <v>1</v>
      </c>
      <c r="AB43" s="84">
        <v>4.0336024853261021</v>
      </c>
      <c r="AC43" s="85" t="b">
        <v>1</v>
      </c>
      <c r="AD43" s="84">
        <v>27.132473419576407</v>
      </c>
      <c r="AE43" s="17" t="b">
        <v>1</v>
      </c>
      <c r="AF43" s="84">
        <v>7.4981827234773508</v>
      </c>
      <c r="AG43" s="84" t="s">
        <v>1303</v>
      </c>
      <c r="AH43" s="84">
        <v>4.9799960444147819</v>
      </c>
      <c r="AI43" s="84" t="s">
        <v>1303</v>
      </c>
      <c r="AJ43" s="84">
        <v>10.486180350126221</v>
      </c>
      <c r="AK43" s="84" t="s">
        <v>1303</v>
      </c>
      <c r="AL43" s="84">
        <v>16.593722668748121</v>
      </c>
      <c r="AM43" s="84" t="s">
        <v>1303</v>
      </c>
      <c r="AN43" s="84">
        <v>13.943988924361388</v>
      </c>
      <c r="AO43" s="84" t="s">
        <v>1303</v>
      </c>
      <c r="AP43" s="84" t="s">
        <v>315</v>
      </c>
      <c r="AQ43" s="84" t="b">
        <v>1</v>
      </c>
      <c r="AR43" s="84" t="s">
        <v>315</v>
      </c>
      <c r="AS43" s="84" t="b">
        <v>1</v>
      </c>
      <c r="AT43" s="84" t="s">
        <v>315</v>
      </c>
      <c r="AU43" s="84" t="b">
        <v>1</v>
      </c>
      <c r="AV43" s="84" t="s">
        <v>315</v>
      </c>
      <c r="AW43" s="84" t="b">
        <v>1</v>
      </c>
      <c r="AX43" s="84" t="s">
        <v>315</v>
      </c>
      <c r="AY43" s="84" t="b">
        <v>1</v>
      </c>
      <c r="AZ43" s="84" t="s">
        <v>315</v>
      </c>
      <c r="BA43" s="84" t="b">
        <v>1</v>
      </c>
      <c r="BB43" s="84" t="s">
        <v>315</v>
      </c>
      <c r="BC43" s="84" t="b">
        <v>1</v>
      </c>
      <c r="BD43" s="84" t="s">
        <v>315</v>
      </c>
      <c r="BE43" s="84" t="b">
        <v>1</v>
      </c>
    </row>
    <row r="44" spans="1:57">
      <c r="A44" s="5" t="s">
        <v>263</v>
      </c>
      <c r="B44" s="5" t="s">
        <v>228</v>
      </c>
      <c r="C44" s="5" t="s">
        <v>225</v>
      </c>
      <c r="D44" s="84">
        <v>1.172643943614309</v>
      </c>
      <c r="E44" s="84" t="b">
        <v>1</v>
      </c>
      <c r="F44" s="84">
        <v>1.6915263537826439</v>
      </c>
      <c r="G44" s="85" t="b">
        <v>1</v>
      </c>
      <c r="H44" s="84">
        <v>4.2675672837178302</v>
      </c>
      <c r="I44" s="16" t="b">
        <v>1</v>
      </c>
      <c r="J44" s="84">
        <v>40.540738386431237</v>
      </c>
      <c r="K44" s="85" t="b">
        <v>0</v>
      </c>
      <c r="L44" s="84">
        <v>1.4070439013313396</v>
      </c>
      <c r="M44" s="85" t="b">
        <v>1</v>
      </c>
      <c r="N44" s="84">
        <v>4.3941603489758911</v>
      </c>
      <c r="O44" s="85" t="b">
        <v>1</v>
      </c>
      <c r="P44" s="84">
        <v>9.7265104841310812</v>
      </c>
      <c r="Q44" s="85" t="b">
        <v>1</v>
      </c>
      <c r="R44" s="84">
        <v>37.775709879767348</v>
      </c>
      <c r="S44" s="85" t="b">
        <v>0</v>
      </c>
      <c r="T44" s="84">
        <v>20.330542004142025</v>
      </c>
      <c r="U44" s="85" t="b">
        <v>0</v>
      </c>
      <c r="V44" s="84">
        <v>3.584405607565095</v>
      </c>
      <c r="W44" s="85" t="b">
        <v>1</v>
      </c>
      <c r="X44" s="84">
        <v>1.000209264844969</v>
      </c>
      <c r="Y44" s="85" t="b">
        <v>1</v>
      </c>
      <c r="Z44" s="84">
        <v>1.4995079611196833</v>
      </c>
      <c r="AA44" s="85" t="b">
        <v>1</v>
      </c>
      <c r="AB44" s="84">
        <v>4.2890573403517571</v>
      </c>
      <c r="AC44" s="85" t="b">
        <v>1</v>
      </c>
      <c r="AD44" s="84">
        <v>28.850818766967517</v>
      </c>
      <c r="AE44" s="17" t="b">
        <v>1</v>
      </c>
      <c r="AF44" s="84">
        <v>7.9730552939772972</v>
      </c>
      <c r="AG44" s="84" t="s">
        <v>1303</v>
      </c>
      <c r="AH44" s="84">
        <v>5.2953876012631174</v>
      </c>
      <c r="AI44" s="84" t="s">
        <v>1303</v>
      </c>
      <c r="AJ44" s="84">
        <v>11.150287854735168</v>
      </c>
      <c r="AK44" s="84" t="s">
        <v>1303</v>
      </c>
      <c r="AL44" s="84">
        <v>17.64463113930314</v>
      </c>
      <c r="AM44" s="84" t="s">
        <v>1303</v>
      </c>
      <c r="AN44" s="84">
        <v>14.827085283536727</v>
      </c>
      <c r="AO44" s="84" t="s">
        <v>1303</v>
      </c>
      <c r="AP44" s="84" t="s">
        <v>315</v>
      </c>
      <c r="AQ44" s="84" t="b">
        <v>1</v>
      </c>
      <c r="AR44" s="84" t="s">
        <v>315</v>
      </c>
      <c r="AS44" s="84" t="b">
        <v>1</v>
      </c>
      <c r="AT44" s="84" t="s">
        <v>315</v>
      </c>
      <c r="AU44" s="84" t="b">
        <v>1</v>
      </c>
      <c r="AV44" s="84" t="s">
        <v>315</v>
      </c>
      <c r="AW44" s="84" t="b">
        <v>1</v>
      </c>
      <c r="AX44" s="84" t="s">
        <v>315</v>
      </c>
      <c r="AY44" s="84" t="b">
        <v>1</v>
      </c>
      <c r="AZ44" s="84" t="s">
        <v>315</v>
      </c>
      <c r="BA44" s="84" t="b">
        <v>1</v>
      </c>
      <c r="BB44" s="84" t="s">
        <v>315</v>
      </c>
      <c r="BC44" s="84" t="b">
        <v>1</v>
      </c>
      <c r="BD44" s="84" t="s">
        <v>315</v>
      </c>
      <c r="BE44" s="84" t="b">
        <v>1</v>
      </c>
    </row>
    <row r="45" spans="1:57">
      <c r="A45" s="5" t="s">
        <v>264</v>
      </c>
      <c r="B45" s="5" t="s">
        <v>230</v>
      </c>
      <c r="C45" s="5" t="s">
        <v>225</v>
      </c>
      <c r="D45" s="84">
        <v>0.74233455629366563</v>
      </c>
      <c r="E45" s="84" t="b">
        <v>1</v>
      </c>
      <c r="F45" s="84">
        <v>1.070809662329423</v>
      </c>
      <c r="G45" s="85" t="b">
        <v>1</v>
      </c>
      <c r="H45" s="84">
        <v>2.7015554749276944</v>
      </c>
      <c r="I45" s="16" t="b">
        <v>1</v>
      </c>
      <c r="J45" s="84">
        <v>59.125131590029042</v>
      </c>
      <c r="K45" s="85" t="b">
        <v>0</v>
      </c>
      <c r="L45" s="84">
        <v>0.89071991192925204</v>
      </c>
      <c r="M45" s="85" t="b">
        <v>1</v>
      </c>
      <c r="N45" s="84">
        <v>2.7816943844747399</v>
      </c>
      <c r="O45" s="85" t="b">
        <v>1</v>
      </c>
      <c r="P45" s="84">
        <v>6.3472229010912402</v>
      </c>
      <c r="Q45" s="85" t="b">
        <v>0</v>
      </c>
      <c r="R45" s="84">
        <v>94.877243677774445</v>
      </c>
      <c r="S45" s="85" t="b">
        <v>0</v>
      </c>
      <c r="T45" s="84">
        <v>18.274899370901032</v>
      </c>
      <c r="U45" s="85" t="b">
        <v>0</v>
      </c>
      <c r="V45" s="84">
        <v>2.269084457185861</v>
      </c>
      <c r="W45" s="85" t="b">
        <v>1</v>
      </c>
      <c r="X45" s="84">
        <v>16.826736956907556</v>
      </c>
      <c r="Y45" s="85" t="b">
        <v>0</v>
      </c>
      <c r="Z45" s="84">
        <v>5.5543970684296138</v>
      </c>
      <c r="AA45" s="85" t="b">
        <v>0</v>
      </c>
      <c r="AB45" s="84">
        <v>2.7151596143111312</v>
      </c>
      <c r="AC45" s="85" t="b">
        <v>1</v>
      </c>
      <c r="AD45" s="84">
        <v>18.263821567248023</v>
      </c>
      <c r="AE45" s="17" t="b">
        <v>1</v>
      </c>
      <c r="AF45" s="84">
        <v>5.0472903528730395</v>
      </c>
      <c r="AG45" s="84" t="s">
        <v>1303</v>
      </c>
      <c r="AH45" s="84">
        <v>3.3522103847402396</v>
      </c>
      <c r="AI45" s="84" t="s">
        <v>1303</v>
      </c>
      <c r="AJ45" s="84">
        <v>7.0586165837171837</v>
      </c>
      <c r="AK45" s="84" t="s">
        <v>1303</v>
      </c>
      <c r="AL45" s="84">
        <v>11.169817998964646</v>
      </c>
      <c r="AM45" s="84" t="s">
        <v>1303</v>
      </c>
      <c r="AN45" s="84">
        <v>9.3861890772726699</v>
      </c>
      <c r="AO45" s="84" t="s">
        <v>1303</v>
      </c>
      <c r="AP45" s="84" t="s">
        <v>315</v>
      </c>
      <c r="AQ45" s="84" t="b">
        <v>1</v>
      </c>
      <c r="AR45" s="84" t="s">
        <v>315</v>
      </c>
      <c r="AS45" s="84" t="b">
        <v>1</v>
      </c>
      <c r="AT45" s="84" t="s">
        <v>315</v>
      </c>
      <c r="AU45" s="84" t="b">
        <v>1</v>
      </c>
      <c r="AV45" s="84" t="s">
        <v>315</v>
      </c>
      <c r="AW45" s="84" t="b">
        <v>1</v>
      </c>
      <c r="AX45" s="84" t="s">
        <v>315</v>
      </c>
      <c r="AY45" s="84" t="b">
        <v>1</v>
      </c>
      <c r="AZ45" s="84" t="s">
        <v>315</v>
      </c>
      <c r="BA45" s="84" t="b">
        <v>1</v>
      </c>
      <c r="BB45" s="84" t="s">
        <v>315</v>
      </c>
      <c r="BC45" s="84" t="b">
        <v>1</v>
      </c>
      <c r="BD45" s="84" t="s">
        <v>315</v>
      </c>
      <c r="BE45" s="84" t="b">
        <v>1</v>
      </c>
    </row>
    <row r="46" spans="1:57">
      <c r="A46" s="5" t="s">
        <v>268</v>
      </c>
      <c r="B46" s="5" t="s">
        <v>232</v>
      </c>
      <c r="C46" s="5" t="s">
        <v>225</v>
      </c>
      <c r="D46" s="84">
        <v>0.8282920454291095</v>
      </c>
      <c r="E46" s="84" t="b">
        <v>1</v>
      </c>
      <c r="F46" s="84">
        <v>1.1948024215717898</v>
      </c>
      <c r="G46" s="85" t="b">
        <v>1</v>
      </c>
      <c r="H46" s="84">
        <v>3.0143779394298469</v>
      </c>
      <c r="I46" s="16" t="b">
        <v>1</v>
      </c>
      <c r="J46" s="84">
        <v>11.422896702615272</v>
      </c>
      <c r="K46" s="85" t="b">
        <v>0</v>
      </c>
      <c r="L46" s="84">
        <v>0.9938594552837362</v>
      </c>
      <c r="M46" s="85" t="b">
        <v>1</v>
      </c>
      <c r="N46" s="84">
        <v>3.1037964108514058</v>
      </c>
      <c r="O46" s="85" t="b">
        <v>1</v>
      </c>
      <c r="P46" s="84">
        <v>6.8702791735377922</v>
      </c>
      <c r="Q46" s="85" t="b">
        <v>1</v>
      </c>
      <c r="R46" s="84">
        <v>7.1745263510659001</v>
      </c>
      <c r="S46" s="85" t="b">
        <v>0</v>
      </c>
      <c r="T46" s="84">
        <v>5.6765814657765423</v>
      </c>
      <c r="U46" s="85" t="b">
        <v>1</v>
      </c>
      <c r="V46" s="84">
        <v>2.5318296048047189</v>
      </c>
      <c r="W46" s="85" t="b">
        <v>1</v>
      </c>
      <c r="X46" s="84">
        <v>0.70649354592844205</v>
      </c>
      <c r="Y46" s="85" t="b">
        <v>1</v>
      </c>
      <c r="Z46" s="84">
        <v>1.0591710493339392</v>
      </c>
      <c r="AA46" s="85" t="b">
        <v>1</v>
      </c>
      <c r="AB46" s="84">
        <v>3.0295573492265153</v>
      </c>
      <c r="AC46" s="85" t="b">
        <v>1</v>
      </c>
      <c r="AD46" s="84">
        <v>20.378652718012013</v>
      </c>
      <c r="AE46" s="17" t="b">
        <v>1</v>
      </c>
      <c r="AF46" s="84">
        <v>5.6317335826704742</v>
      </c>
      <c r="AG46" s="84" t="s">
        <v>1303</v>
      </c>
      <c r="AH46" s="84">
        <v>3.7403744346057035</v>
      </c>
      <c r="AI46" s="84" t="s">
        <v>1303</v>
      </c>
      <c r="AJ46" s="84">
        <v>7.8759582434338968</v>
      </c>
      <c r="AK46" s="84" t="s">
        <v>1303</v>
      </c>
      <c r="AL46" s="84">
        <v>12.463209908516362</v>
      </c>
      <c r="AM46" s="84" t="s">
        <v>1303</v>
      </c>
      <c r="AN46" s="84">
        <v>10.473048416895969</v>
      </c>
      <c r="AO46" s="84" t="s">
        <v>1303</v>
      </c>
      <c r="AP46" s="84" t="s">
        <v>315</v>
      </c>
      <c r="AQ46" s="84" t="b">
        <v>1</v>
      </c>
      <c r="AR46" s="84" t="s">
        <v>315</v>
      </c>
      <c r="AS46" s="84" t="b">
        <v>1</v>
      </c>
      <c r="AT46" s="84" t="s">
        <v>315</v>
      </c>
      <c r="AU46" s="84" t="b">
        <v>1</v>
      </c>
      <c r="AV46" s="84" t="s">
        <v>315</v>
      </c>
      <c r="AW46" s="84" t="b">
        <v>1</v>
      </c>
      <c r="AX46" s="84" t="s">
        <v>315</v>
      </c>
      <c r="AY46" s="84" t="b">
        <v>1</v>
      </c>
      <c r="AZ46" s="84" t="s">
        <v>315</v>
      </c>
      <c r="BA46" s="84" t="b">
        <v>1</v>
      </c>
      <c r="BB46" s="84" t="s">
        <v>315</v>
      </c>
      <c r="BC46" s="84" t="b">
        <v>1</v>
      </c>
      <c r="BD46" s="84" t="s">
        <v>315</v>
      </c>
      <c r="BE46" s="84" t="b">
        <v>1</v>
      </c>
    </row>
    <row r="47" spans="1:57">
      <c r="A47" s="5" t="s">
        <v>265</v>
      </c>
      <c r="B47" s="5" t="s">
        <v>234</v>
      </c>
      <c r="C47" s="5" t="s">
        <v>225</v>
      </c>
      <c r="D47" s="84">
        <v>0.77135005530038658</v>
      </c>
      <c r="E47" s="84" t="b">
        <v>1</v>
      </c>
      <c r="F47" s="84">
        <v>1.1126642094878274</v>
      </c>
      <c r="G47" s="85" t="b">
        <v>1</v>
      </c>
      <c r="H47" s="84">
        <v>2.8071506941382043</v>
      </c>
      <c r="I47" s="16" t="b">
        <v>1</v>
      </c>
      <c r="J47" s="84">
        <v>24.596310350750283</v>
      </c>
      <c r="K47" s="85" t="b">
        <v>0</v>
      </c>
      <c r="L47" s="84">
        <v>0.9255353229871548</v>
      </c>
      <c r="M47" s="85" t="b">
        <v>1</v>
      </c>
      <c r="N47" s="84">
        <v>2.8904219790147394</v>
      </c>
      <c r="O47" s="85" t="b">
        <v>1</v>
      </c>
      <c r="P47" s="84">
        <v>6.3979730937679582</v>
      </c>
      <c r="Q47" s="85" t="b">
        <v>1</v>
      </c>
      <c r="R47" s="84">
        <v>29.140725549402191</v>
      </c>
      <c r="S47" s="85" t="b">
        <v>0</v>
      </c>
      <c r="T47" s="84">
        <v>10.076260175564141</v>
      </c>
      <c r="U47" s="85" t="b">
        <v>0</v>
      </c>
      <c r="V47" s="84">
        <v>2.3577757585074135</v>
      </c>
      <c r="W47" s="85" t="b">
        <v>1</v>
      </c>
      <c r="X47" s="84">
        <v>3.7449723423599655</v>
      </c>
      <c r="Y47" s="85" t="b">
        <v>0</v>
      </c>
      <c r="Z47" s="84">
        <v>1.8769212209793555</v>
      </c>
      <c r="AA47" s="85" t="b">
        <v>0</v>
      </c>
      <c r="AB47" s="84">
        <v>2.8212865761024228</v>
      </c>
      <c r="AC47" s="85" t="b">
        <v>1</v>
      </c>
      <c r="AD47" s="84">
        <v>18.977696318262272</v>
      </c>
      <c r="AE47" s="17" t="b">
        <v>1</v>
      </c>
      <c r="AF47" s="84">
        <v>5.2445728947927028</v>
      </c>
      <c r="AG47" s="84" t="s">
        <v>1303</v>
      </c>
      <c r="AH47" s="84">
        <v>3.483237636892397</v>
      </c>
      <c r="AI47" s="84" t="s">
        <v>1303</v>
      </c>
      <c r="AJ47" s="84">
        <v>7.3345154769281411</v>
      </c>
      <c r="AK47" s="84" t="s">
        <v>1303</v>
      </c>
      <c r="AL47" s="84">
        <v>11.606410691984854</v>
      </c>
      <c r="AM47" s="84" t="s">
        <v>1303</v>
      </c>
      <c r="AN47" s="84">
        <v>9.7530653832987113</v>
      </c>
      <c r="AO47" s="84" t="s">
        <v>1303</v>
      </c>
      <c r="AP47" s="84" t="s">
        <v>315</v>
      </c>
      <c r="AQ47" s="84" t="b">
        <v>1</v>
      </c>
      <c r="AR47" s="84" t="s">
        <v>315</v>
      </c>
      <c r="AS47" s="84" t="b">
        <v>1</v>
      </c>
      <c r="AT47" s="84" t="s">
        <v>315</v>
      </c>
      <c r="AU47" s="84" t="b">
        <v>1</v>
      </c>
      <c r="AV47" s="84" t="s">
        <v>315</v>
      </c>
      <c r="AW47" s="84" t="b">
        <v>1</v>
      </c>
      <c r="AX47" s="84" t="s">
        <v>315</v>
      </c>
      <c r="AY47" s="84" t="b">
        <v>1</v>
      </c>
      <c r="AZ47" s="84" t="s">
        <v>315</v>
      </c>
      <c r="BA47" s="84" t="b">
        <v>1</v>
      </c>
      <c r="BB47" s="84" t="s">
        <v>315</v>
      </c>
      <c r="BC47" s="84" t="b">
        <v>1</v>
      </c>
      <c r="BD47" s="84" t="s">
        <v>315</v>
      </c>
      <c r="BE47" s="84" t="b">
        <v>1</v>
      </c>
    </row>
    <row r="48" spans="1:57">
      <c r="A48" s="5" t="s">
        <v>266</v>
      </c>
      <c r="B48" s="5" t="s">
        <v>236</v>
      </c>
      <c r="C48" s="5" t="s">
        <v>311</v>
      </c>
      <c r="D48" s="84">
        <v>0.92731543568002073</v>
      </c>
      <c r="E48" s="84" t="b">
        <v>1</v>
      </c>
      <c r="F48" s="84">
        <v>1.3376426035063429</v>
      </c>
      <c r="G48" s="85" t="b">
        <v>1</v>
      </c>
      <c r="H48" s="84">
        <v>3.3747507387427511</v>
      </c>
      <c r="I48" s="16" t="b">
        <v>1</v>
      </c>
      <c r="J48" s="84">
        <v>91.733847099048489</v>
      </c>
      <c r="K48" s="85" t="b">
        <v>0</v>
      </c>
      <c r="L48" s="84">
        <v>1.1126766445085028</v>
      </c>
      <c r="M48" s="85" t="b">
        <v>1</v>
      </c>
      <c r="N48" s="84">
        <v>3.474859304606337</v>
      </c>
      <c r="O48" s="85" t="b">
        <v>1</v>
      </c>
      <c r="P48" s="84">
        <v>7.6916299754539095</v>
      </c>
      <c r="Q48" s="85" t="b">
        <v>1</v>
      </c>
      <c r="R48" s="84">
        <v>252.84424938489192</v>
      </c>
      <c r="S48" s="85" t="b">
        <v>0</v>
      </c>
      <c r="T48" s="84">
        <v>73.408251399726012</v>
      </c>
      <c r="U48" s="85" t="b">
        <v>0</v>
      </c>
      <c r="V48" s="84">
        <v>2.8345131237264822</v>
      </c>
      <c r="W48" s="85" t="b">
        <v>1</v>
      </c>
      <c r="X48" s="84">
        <v>46.098394709106174</v>
      </c>
      <c r="Y48" s="85" t="b">
        <v>0</v>
      </c>
      <c r="Z48" s="84">
        <v>16.620860775789769</v>
      </c>
      <c r="AA48" s="85" t="b">
        <v>0</v>
      </c>
      <c r="AB48" s="84">
        <v>3.3917448667035845</v>
      </c>
      <c r="AC48" s="85" t="b">
        <v>1</v>
      </c>
      <c r="AD48" s="84">
        <v>22.81494712892605</v>
      </c>
      <c r="AE48" s="17" t="b">
        <v>1</v>
      </c>
      <c r="AF48" s="84">
        <v>6.3050146499262016</v>
      </c>
      <c r="AG48" s="84" t="s">
        <v>1303</v>
      </c>
      <c r="AH48" s="84">
        <v>4.1875410582216626</v>
      </c>
      <c r="AI48" s="84" t="s">
        <v>1303</v>
      </c>
      <c r="AJ48" s="84">
        <v>8.8175392848591994</v>
      </c>
      <c r="AK48" s="84" t="s">
        <v>1303</v>
      </c>
      <c r="AL48" s="84">
        <v>13.953202846829162</v>
      </c>
      <c r="AM48" s="84" t="s">
        <v>1303</v>
      </c>
      <c r="AN48" s="84">
        <v>11.725114963020655</v>
      </c>
      <c r="AO48" s="84" t="s">
        <v>1303</v>
      </c>
      <c r="AP48" s="84" t="s">
        <v>315</v>
      </c>
      <c r="AQ48" s="84" t="b">
        <v>1</v>
      </c>
      <c r="AR48" s="84" t="s">
        <v>315</v>
      </c>
      <c r="AS48" s="84" t="b">
        <v>1</v>
      </c>
      <c r="AT48" s="84" t="s">
        <v>315</v>
      </c>
      <c r="AU48" s="84" t="b">
        <v>1</v>
      </c>
      <c r="AV48" s="84" t="s">
        <v>315</v>
      </c>
      <c r="AW48" s="84" t="b">
        <v>1</v>
      </c>
      <c r="AX48" s="84" t="s">
        <v>315</v>
      </c>
      <c r="AY48" s="84" t="b">
        <v>1</v>
      </c>
      <c r="AZ48" s="84" t="s">
        <v>315</v>
      </c>
      <c r="BA48" s="84" t="b">
        <v>1</v>
      </c>
      <c r="BB48" s="84" t="s">
        <v>315</v>
      </c>
      <c r="BC48" s="84" t="b">
        <v>1</v>
      </c>
      <c r="BD48" s="84" t="s">
        <v>315</v>
      </c>
      <c r="BE48" s="84" t="b">
        <v>1</v>
      </c>
    </row>
    <row r="49" spans="1:57">
      <c r="A49" s="5" t="s">
        <v>267</v>
      </c>
      <c r="B49" s="5" t="s">
        <v>238</v>
      </c>
      <c r="C49" s="5" t="s">
        <v>311</v>
      </c>
      <c r="D49" s="84">
        <v>1.1290831770190739</v>
      </c>
      <c r="E49" s="84" t="b">
        <v>1</v>
      </c>
      <c r="F49" s="84">
        <v>1.6286904136082494</v>
      </c>
      <c r="G49" s="85" t="b">
        <v>1</v>
      </c>
      <c r="H49" s="84">
        <v>4.1090379164808155</v>
      </c>
      <c r="I49" s="16" t="b">
        <v>1</v>
      </c>
      <c r="J49" s="84">
        <v>8.2258620254698798</v>
      </c>
      <c r="K49" s="85" t="b">
        <v>0</v>
      </c>
      <c r="L49" s="84">
        <v>1.3547757671641769</v>
      </c>
      <c r="M49" s="85" t="b">
        <v>1</v>
      </c>
      <c r="N49" s="84">
        <v>4.2309283684705346</v>
      </c>
      <c r="O49" s="85" t="b">
        <v>1</v>
      </c>
      <c r="P49" s="84">
        <v>9.3651951374799616</v>
      </c>
      <c r="Q49" s="85" t="b">
        <v>1</v>
      </c>
      <c r="R49" s="84">
        <v>34.089001554181777</v>
      </c>
      <c r="S49" s="85" t="b">
        <v>0</v>
      </c>
      <c r="T49" s="84">
        <v>8.0869555777102633</v>
      </c>
      <c r="U49" s="85" t="b">
        <v>0</v>
      </c>
      <c r="V49" s="84">
        <v>3.4512539745361099</v>
      </c>
      <c r="W49" s="85" t="b">
        <v>1</v>
      </c>
      <c r="X49" s="84">
        <v>6.2617546936331259</v>
      </c>
      <c r="Y49" s="85" t="b">
        <v>0</v>
      </c>
      <c r="Z49" s="84">
        <v>1.4438050202076247</v>
      </c>
      <c r="AA49" s="85" t="b">
        <v>1</v>
      </c>
      <c r="AB49" s="84">
        <v>4.1297296716812628</v>
      </c>
      <c r="AC49" s="85" t="b">
        <v>1</v>
      </c>
      <c r="AD49" s="84">
        <v>27.779083574684243</v>
      </c>
      <c r="AE49" s="17" t="b">
        <v>1</v>
      </c>
      <c r="AF49" s="84">
        <v>7.6768763876663453</v>
      </c>
      <c r="AG49" s="84" t="s">
        <v>1303</v>
      </c>
      <c r="AH49" s="84">
        <v>5.0986773000791512</v>
      </c>
      <c r="AI49" s="84" t="s">
        <v>1303</v>
      </c>
      <c r="AJ49" s="84">
        <v>10.736082767713835</v>
      </c>
      <c r="AK49" s="84" t="s">
        <v>1303</v>
      </c>
      <c r="AL49" s="84">
        <v>16.989177569697699</v>
      </c>
      <c r="AM49" s="84" t="s">
        <v>1303</v>
      </c>
      <c r="AN49" s="84">
        <v>14.276296440221623</v>
      </c>
      <c r="AO49" s="84" t="s">
        <v>1303</v>
      </c>
      <c r="AP49" s="84" t="s">
        <v>315</v>
      </c>
      <c r="AQ49" s="84" t="b">
        <v>1</v>
      </c>
      <c r="AR49" s="84" t="s">
        <v>315</v>
      </c>
      <c r="AS49" s="84" t="b">
        <v>1</v>
      </c>
      <c r="AT49" s="84" t="s">
        <v>315</v>
      </c>
      <c r="AU49" s="84" t="b">
        <v>1</v>
      </c>
      <c r="AV49" s="84" t="s">
        <v>315</v>
      </c>
      <c r="AW49" s="84" t="b">
        <v>1</v>
      </c>
      <c r="AX49" s="84" t="s">
        <v>315</v>
      </c>
      <c r="AY49" s="84" t="b">
        <v>1</v>
      </c>
      <c r="AZ49" s="84" t="s">
        <v>315</v>
      </c>
      <c r="BA49" s="84" t="b">
        <v>1</v>
      </c>
      <c r="BB49" s="84" t="s">
        <v>315</v>
      </c>
      <c r="BC49" s="84" t="b">
        <v>1</v>
      </c>
      <c r="BD49" s="84" t="s">
        <v>315</v>
      </c>
      <c r="BE49" s="84" t="b">
        <v>1</v>
      </c>
    </row>
    <row r="50" spans="1:57">
      <c r="A50" s="5" t="s">
        <v>263</v>
      </c>
      <c r="B50" s="5" t="s">
        <v>240</v>
      </c>
      <c r="C50" s="5" t="s">
        <v>311</v>
      </c>
      <c r="D50" s="84">
        <v>0.92282021041805229</v>
      </c>
      <c r="E50" s="84" t="b">
        <v>1</v>
      </c>
      <c r="F50" s="84">
        <v>1.3311582891172939</v>
      </c>
      <c r="G50" s="85" t="b">
        <v>1</v>
      </c>
      <c r="H50" s="84">
        <v>3.3583914027606916</v>
      </c>
      <c r="I50" s="16" t="b">
        <v>1</v>
      </c>
      <c r="J50" s="84">
        <v>810.22031255424042</v>
      </c>
      <c r="K50" s="85" t="b">
        <v>0</v>
      </c>
      <c r="L50" s="84">
        <v>1.1072828680562332</v>
      </c>
      <c r="M50" s="85" t="b">
        <v>1</v>
      </c>
      <c r="N50" s="84">
        <v>3.4580146854758489</v>
      </c>
      <c r="O50" s="85" t="b">
        <v>1</v>
      </c>
      <c r="P50" s="84">
        <v>75.543287567382833</v>
      </c>
      <c r="Q50" s="85" t="b">
        <v>0</v>
      </c>
      <c r="R50" s="84">
        <v>2242.739002783208</v>
      </c>
      <c r="S50" s="85" t="b">
        <v>0</v>
      </c>
      <c r="T50" s="84">
        <v>362.14934563834476</v>
      </c>
      <c r="U50" s="85" t="b">
        <v>0</v>
      </c>
      <c r="V50" s="84">
        <v>39.07693551135381</v>
      </c>
      <c r="W50" s="85" t="b">
        <v>0</v>
      </c>
      <c r="X50" s="84">
        <v>302.43663666938585</v>
      </c>
      <c r="Y50" s="85" t="b">
        <v>0</v>
      </c>
      <c r="Z50" s="84">
        <v>160.4793641321647</v>
      </c>
      <c r="AA50" s="85" t="b">
        <v>0</v>
      </c>
      <c r="AB50" s="84">
        <v>23.315197601947521</v>
      </c>
      <c r="AC50" s="85" t="b">
        <v>0</v>
      </c>
      <c r="AD50" s="84">
        <v>89.68167738319751</v>
      </c>
      <c r="AE50" s="17" t="b">
        <v>0</v>
      </c>
      <c r="AF50" s="84">
        <v>6.2744506583857769</v>
      </c>
      <c r="AG50" s="84" t="s">
        <v>1303</v>
      </c>
      <c r="AH50" s="84">
        <v>11.934696887332274</v>
      </c>
      <c r="AI50" s="84" t="s">
        <v>1231</v>
      </c>
      <c r="AJ50" s="84">
        <v>14.344828484560889</v>
      </c>
      <c r="AK50" s="84" t="s">
        <v>1231</v>
      </c>
      <c r="AL50" s="84">
        <v>13.885563737730928</v>
      </c>
      <c r="AM50" s="84" t="s">
        <v>1303</v>
      </c>
      <c r="AN50" s="84">
        <v>11.819154916049621</v>
      </c>
      <c r="AO50" s="84" t="s">
        <v>1231</v>
      </c>
      <c r="AP50" s="84" t="s">
        <v>315</v>
      </c>
      <c r="AQ50" s="84" t="b">
        <v>1</v>
      </c>
      <c r="AR50" s="84" t="s">
        <v>315</v>
      </c>
      <c r="AS50" s="84" t="b">
        <v>1</v>
      </c>
      <c r="AT50" s="84" t="s">
        <v>315</v>
      </c>
      <c r="AU50" s="84" t="b">
        <v>1</v>
      </c>
      <c r="AV50" s="84" t="s">
        <v>315</v>
      </c>
      <c r="AW50" s="84" t="b">
        <v>1</v>
      </c>
      <c r="AX50" s="84" t="s">
        <v>315</v>
      </c>
      <c r="AY50" s="84" t="b">
        <v>1</v>
      </c>
      <c r="AZ50" s="84" t="s">
        <v>315</v>
      </c>
      <c r="BA50" s="84" t="b">
        <v>1</v>
      </c>
      <c r="BB50" s="84" t="s">
        <v>315</v>
      </c>
      <c r="BC50" s="84" t="b">
        <v>1</v>
      </c>
      <c r="BD50" s="84" t="s">
        <v>315</v>
      </c>
      <c r="BE50" s="84" t="b">
        <v>1</v>
      </c>
    </row>
    <row r="51" spans="1:57">
      <c r="A51" s="5" t="s">
        <v>264</v>
      </c>
      <c r="B51" s="5" t="s">
        <v>242</v>
      </c>
      <c r="C51" s="5" t="s">
        <v>311</v>
      </c>
      <c r="D51" s="84">
        <v>1.0437175173741193</v>
      </c>
      <c r="E51" s="84" t="b">
        <v>1</v>
      </c>
      <c r="F51" s="84">
        <v>1.5055513620796008</v>
      </c>
      <c r="G51" s="85" t="b">
        <v>1</v>
      </c>
      <c r="H51" s="84">
        <v>3.7983692789650263</v>
      </c>
      <c r="I51" s="16" t="b">
        <v>1</v>
      </c>
      <c r="J51" s="84">
        <v>126.35727804957357</v>
      </c>
      <c r="K51" s="85" t="b">
        <v>0</v>
      </c>
      <c r="L51" s="84">
        <v>1.2523463541777007</v>
      </c>
      <c r="M51" s="85" t="b">
        <v>1</v>
      </c>
      <c r="N51" s="84">
        <v>3.9110440601783947</v>
      </c>
      <c r="O51" s="85" t="b">
        <v>1</v>
      </c>
      <c r="P51" s="84">
        <v>8.6571285602014019</v>
      </c>
      <c r="Q51" s="85" t="b">
        <v>1</v>
      </c>
      <c r="R51" s="84">
        <v>397.91318657386722</v>
      </c>
      <c r="S51" s="85" t="b">
        <v>0</v>
      </c>
      <c r="T51" s="84">
        <v>86.854395777892947</v>
      </c>
      <c r="U51" s="85" t="b">
        <v>0</v>
      </c>
      <c r="V51" s="84">
        <v>6.6118884296523728</v>
      </c>
      <c r="W51" s="85" t="b">
        <v>0</v>
      </c>
      <c r="X51" s="84">
        <v>82.376105808390832</v>
      </c>
      <c r="Y51" s="85" t="b">
        <v>0</v>
      </c>
      <c r="Z51" s="84">
        <v>23.594268356317336</v>
      </c>
      <c r="AA51" s="85" t="b">
        <v>0</v>
      </c>
      <c r="AB51" s="84">
        <v>3.8174966097122089</v>
      </c>
      <c r="AC51" s="85" t="b">
        <v>1</v>
      </c>
      <c r="AD51" s="84">
        <v>25.678813336006176</v>
      </c>
      <c r="AE51" s="17" t="b">
        <v>1</v>
      </c>
      <c r="AF51" s="84">
        <v>7.0964571323054599</v>
      </c>
      <c r="AG51" s="84" t="s">
        <v>1303</v>
      </c>
      <c r="AH51" s="84">
        <v>4.7131858146890897</v>
      </c>
      <c r="AI51" s="84" t="s">
        <v>1303</v>
      </c>
      <c r="AJ51" s="84">
        <v>9.9243686211189139</v>
      </c>
      <c r="AK51" s="84" t="s">
        <v>1303</v>
      </c>
      <c r="AL51" s="84">
        <v>15.704690846681004</v>
      </c>
      <c r="AM51" s="84" t="s">
        <v>1303</v>
      </c>
      <c r="AN51" s="84">
        <v>13.196920281129451</v>
      </c>
      <c r="AO51" s="84" t="s">
        <v>1303</v>
      </c>
      <c r="AP51" s="84" t="s">
        <v>315</v>
      </c>
      <c r="AQ51" s="84" t="b">
        <v>1</v>
      </c>
      <c r="AR51" s="84" t="s">
        <v>315</v>
      </c>
      <c r="AS51" s="84" t="b">
        <v>1</v>
      </c>
      <c r="AT51" s="84" t="s">
        <v>315</v>
      </c>
      <c r="AU51" s="84" t="b">
        <v>1</v>
      </c>
      <c r="AV51" s="84" t="s">
        <v>315</v>
      </c>
      <c r="AW51" s="84" t="b">
        <v>1</v>
      </c>
      <c r="AX51" s="84" t="s">
        <v>315</v>
      </c>
      <c r="AY51" s="84" t="b">
        <v>1</v>
      </c>
      <c r="AZ51" s="84" t="s">
        <v>315</v>
      </c>
      <c r="BA51" s="84" t="b">
        <v>1</v>
      </c>
      <c r="BB51" s="84" t="s">
        <v>315</v>
      </c>
      <c r="BC51" s="84" t="b">
        <v>1</v>
      </c>
      <c r="BD51" s="84" t="s">
        <v>315</v>
      </c>
      <c r="BE51" s="84" t="b">
        <v>1</v>
      </c>
    </row>
    <row r="52" spans="1:57">
      <c r="A52" s="5" t="s">
        <v>268</v>
      </c>
      <c r="B52" s="5" t="s">
        <v>244</v>
      </c>
      <c r="C52" s="5" t="s">
        <v>311</v>
      </c>
      <c r="D52" s="84">
        <v>1.1045990877562879</v>
      </c>
      <c r="E52" s="84" t="b">
        <v>1</v>
      </c>
      <c r="F52" s="84">
        <v>1.5933723765673391</v>
      </c>
      <c r="G52" s="85" t="b">
        <v>1</v>
      </c>
      <c r="H52" s="84">
        <v>4.0199337183322772</v>
      </c>
      <c r="I52" s="16" t="b">
        <v>1</v>
      </c>
      <c r="J52" s="84">
        <v>112.92786392837634</v>
      </c>
      <c r="K52" s="85" t="b">
        <v>0</v>
      </c>
      <c r="L52" s="84">
        <v>1.325397549961542</v>
      </c>
      <c r="M52" s="85" t="b">
        <v>1</v>
      </c>
      <c r="N52" s="84">
        <v>4.139180984445578</v>
      </c>
      <c r="O52" s="85" t="b">
        <v>1</v>
      </c>
      <c r="P52" s="84">
        <v>9.1621115397641155</v>
      </c>
      <c r="Q52" s="85" t="b">
        <v>1</v>
      </c>
      <c r="R52" s="84">
        <v>138.36438876613957</v>
      </c>
      <c r="S52" s="85" t="b">
        <v>0</v>
      </c>
      <c r="T52" s="84">
        <v>40.379669322557803</v>
      </c>
      <c r="U52" s="85" t="b">
        <v>0</v>
      </c>
      <c r="V52" s="84">
        <v>3.3764137748936172</v>
      </c>
      <c r="W52" s="85" t="b">
        <v>1</v>
      </c>
      <c r="X52" s="84">
        <v>15.6919811975136</v>
      </c>
      <c r="Y52" s="85" t="b">
        <v>0</v>
      </c>
      <c r="Z52" s="84">
        <v>6.4016642792414205</v>
      </c>
      <c r="AA52" s="85" t="b">
        <v>0</v>
      </c>
      <c r="AB52" s="84">
        <v>4.0401767742768646</v>
      </c>
      <c r="AC52" s="85" t="b">
        <v>1</v>
      </c>
      <c r="AD52" s="84">
        <v>27.176696101622571</v>
      </c>
      <c r="AE52" s="17" t="b">
        <v>1</v>
      </c>
      <c r="AF52" s="84">
        <v>7.510403863267177</v>
      </c>
      <c r="AG52" s="84" t="s">
        <v>1303</v>
      </c>
      <c r="AH52" s="84">
        <v>4.9881128415183005</v>
      </c>
      <c r="AI52" s="84" t="s">
        <v>1303</v>
      </c>
      <c r="AJ52" s="84">
        <v>10.503271568178157</v>
      </c>
      <c r="AK52" s="84" t="s">
        <v>1303</v>
      </c>
      <c r="AL52" s="84">
        <v>16.620768449285507</v>
      </c>
      <c r="AM52" s="84" t="s">
        <v>1303</v>
      </c>
      <c r="AN52" s="84">
        <v>13.966715956251241</v>
      </c>
      <c r="AO52" s="84" t="s">
        <v>1303</v>
      </c>
      <c r="AP52" s="84" t="s">
        <v>315</v>
      </c>
      <c r="AQ52" s="84" t="b">
        <v>1</v>
      </c>
      <c r="AR52" s="84" t="s">
        <v>315</v>
      </c>
      <c r="AS52" s="84" t="b">
        <v>1</v>
      </c>
      <c r="AT52" s="84" t="s">
        <v>315</v>
      </c>
      <c r="AU52" s="84" t="b">
        <v>1</v>
      </c>
      <c r="AV52" s="84" t="s">
        <v>315</v>
      </c>
      <c r="AW52" s="84" t="b">
        <v>1</v>
      </c>
      <c r="AX52" s="84" t="s">
        <v>315</v>
      </c>
      <c r="AY52" s="84" t="b">
        <v>1</v>
      </c>
      <c r="AZ52" s="84" t="s">
        <v>315</v>
      </c>
      <c r="BA52" s="84" t="b">
        <v>1</v>
      </c>
      <c r="BB52" s="84" t="s">
        <v>315</v>
      </c>
      <c r="BC52" s="84" t="b">
        <v>1</v>
      </c>
      <c r="BD52" s="84" t="s">
        <v>315</v>
      </c>
      <c r="BE52" s="84" t="b">
        <v>1</v>
      </c>
    </row>
    <row r="53" spans="1:57">
      <c r="A53" s="5" t="s">
        <v>266</v>
      </c>
      <c r="B53" s="5" t="s">
        <v>246</v>
      </c>
      <c r="C53" s="5" t="s">
        <v>248</v>
      </c>
      <c r="D53" s="84">
        <v>0.60417804669936326</v>
      </c>
      <c r="E53" s="84" t="b">
        <v>1</v>
      </c>
      <c r="F53" s="84">
        <v>0.8715203740522891</v>
      </c>
      <c r="G53" s="85" t="b">
        <v>1</v>
      </c>
      <c r="H53" s="84">
        <v>2.1987667097718715</v>
      </c>
      <c r="I53" s="16" t="b">
        <v>1</v>
      </c>
      <c r="J53" s="84">
        <v>1.2114697274643855</v>
      </c>
      <c r="K53" s="85" t="b">
        <v>1</v>
      </c>
      <c r="L53" s="84">
        <v>0.72494727880181331</v>
      </c>
      <c r="M53" s="85" t="b">
        <v>1</v>
      </c>
      <c r="N53" s="84">
        <v>2.2639908993562732</v>
      </c>
      <c r="O53" s="85" t="b">
        <v>1</v>
      </c>
      <c r="P53" s="84">
        <v>5.011362688140939</v>
      </c>
      <c r="Q53" s="85" t="b">
        <v>1</v>
      </c>
      <c r="R53" s="84">
        <v>3.0676672548920729</v>
      </c>
      <c r="S53" s="85" t="b">
        <v>0</v>
      </c>
      <c r="T53" s="84">
        <v>4.1406481214556248</v>
      </c>
      <c r="U53" s="85" t="b">
        <v>1</v>
      </c>
      <c r="V53" s="84">
        <v>1.8467832374438216</v>
      </c>
      <c r="W53" s="85" t="b">
        <v>1</v>
      </c>
      <c r="X53" s="84">
        <v>0.51533501129256631</v>
      </c>
      <c r="Y53" s="85" t="b">
        <v>1</v>
      </c>
      <c r="Z53" s="84">
        <v>0.77258727672021732</v>
      </c>
      <c r="AA53" s="85" t="b">
        <v>1</v>
      </c>
      <c r="AB53" s="84">
        <v>2.2098389713148987</v>
      </c>
      <c r="AC53" s="85" t="b">
        <v>1</v>
      </c>
      <c r="AD53" s="84">
        <v>14.864726350419765</v>
      </c>
      <c r="AE53" s="17" t="b">
        <v>1</v>
      </c>
      <c r="AF53" s="84">
        <v>4.1079348935993947</v>
      </c>
      <c r="AG53" s="84" t="s">
        <v>1303</v>
      </c>
      <c r="AH53" s="84">
        <v>2.7283276862251618</v>
      </c>
      <c r="AI53" s="84" t="s">
        <v>1303</v>
      </c>
      <c r="AJ53" s="84">
        <v>5.7449315053344918</v>
      </c>
      <c r="AK53" s="84" t="s">
        <v>1303</v>
      </c>
      <c r="AL53" s="84">
        <v>9.0909937620257288</v>
      </c>
      <c r="AM53" s="84" t="s">
        <v>1303</v>
      </c>
      <c r="AN53" s="84">
        <v>7.6393175214304527</v>
      </c>
      <c r="AO53" s="84" t="s">
        <v>1303</v>
      </c>
      <c r="AP53" s="84" t="s">
        <v>315</v>
      </c>
      <c r="AQ53" s="84" t="b">
        <v>1</v>
      </c>
      <c r="AR53" s="84" t="s">
        <v>315</v>
      </c>
      <c r="AS53" s="84" t="b">
        <v>1</v>
      </c>
      <c r="AT53" s="84" t="s">
        <v>315</v>
      </c>
      <c r="AU53" s="84" t="b">
        <v>1</v>
      </c>
      <c r="AV53" s="84" t="s">
        <v>315</v>
      </c>
      <c r="AW53" s="84" t="b">
        <v>1</v>
      </c>
      <c r="AX53" s="84" t="s">
        <v>315</v>
      </c>
      <c r="AY53" s="84" t="b">
        <v>1</v>
      </c>
      <c r="AZ53" s="84" t="s">
        <v>315</v>
      </c>
      <c r="BA53" s="84" t="b">
        <v>1</v>
      </c>
      <c r="BB53" s="84" t="s">
        <v>315</v>
      </c>
      <c r="BC53" s="84" t="b">
        <v>1</v>
      </c>
      <c r="BD53" s="84" t="s">
        <v>315</v>
      </c>
      <c r="BE53" s="84" t="b">
        <v>1</v>
      </c>
    </row>
    <row r="54" spans="1:57">
      <c r="A54" s="5" t="s">
        <v>267</v>
      </c>
      <c r="B54" s="5" t="s">
        <v>249</v>
      </c>
      <c r="C54" s="5" t="s">
        <v>248</v>
      </c>
      <c r="D54" s="84">
        <v>0.7537301038421943</v>
      </c>
      <c r="E54" s="84" t="b">
        <v>1</v>
      </c>
      <c r="F54" s="84">
        <v>1.0872476178564072</v>
      </c>
      <c r="G54" s="85" t="b">
        <v>1</v>
      </c>
      <c r="H54" s="84">
        <v>2.7430269430258978</v>
      </c>
      <c r="I54" s="16" t="b">
        <v>1</v>
      </c>
      <c r="J54" s="84">
        <v>21.437818054489064</v>
      </c>
      <c r="K54" s="85" t="b">
        <v>0</v>
      </c>
      <c r="L54" s="84">
        <v>0.90439331703043624</v>
      </c>
      <c r="M54" s="85" t="b">
        <v>1</v>
      </c>
      <c r="N54" s="84">
        <v>2.8243960617104382</v>
      </c>
      <c r="O54" s="85" t="b">
        <v>1</v>
      </c>
      <c r="P54" s="84">
        <v>6.251824176595572</v>
      </c>
      <c r="Q54" s="85" t="b">
        <v>1</v>
      </c>
      <c r="R54" s="84">
        <v>58.963793089307707</v>
      </c>
      <c r="S54" s="85" t="b">
        <v>0</v>
      </c>
      <c r="T54" s="84">
        <v>31.346871369637203</v>
      </c>
      <c r="U54" s="85" t="b">
        <v>0</v>
      </c>
      <c r="V54" s="84">
        <v>2.3039170802993403</v>
      </c>
      <c r="W54" s="85" t="b">
        <v>1</v>
      </c>
      <c r="X54" s="84">
        <v>21.624127073025264</v>
      </c>
      <c r="Y54" s="85" t="b">
        <v>0</v>
      </c>
      <c r="Z54" s="84">
        <v>9.1546156534688574</v>
      </c>
      <c r="AA54" s="85" t="b">
        <v>0</v>
      </c>
      <c r="AB54" s="84">
        <v>2.7568399189990989</v>
      </c>
      <c r="AC54" s="85" t="b">
        <v>1</v>
      </c>
      <c r="AD54" s="84">
        <v>18.544188748491148</v>
      </c>
      <c r="AE54" s="17" t="b">
        <v>1</v>
      </c>
      <c r="AF54" s="84">
        <v>5.1247711015728772</v>
      </c>
      <c r="AG54" s="84" t="s">
        <v>1303</v>
      </c>
      <c r="AH54" s="84">
        <v>3.403670029866698</v>
      </c>
      <c r="AI54" s="84" t="s">
        <v>1303</v>
      </c>
      <c r="AJ54" s="84">
        <v>7.1669731194928969</v>
      </c>
      <c r="AK54" s="84" t="s">
        <v>1303</v>
      </c>
      <c r="AL54" s="84">
        <v>11.341285420272808</v>
      </c>
      <c r="AM54" s="84" t="s">
        <v>1303</v>
      </c>
      <c r="AN54" s="84">
        <v>9.5302760836267542</v>
      </c>
      <c r="AO54" s="84" t="s">
        <v>1303</v>
      </c>
      <c r="AP54" s="84" t="s">
        <v>315</v>
      </c>
      <c r="AQ54" s="84" t="b">
        <v>1</v>
      </c>
      <c r="AR54" s="84" t="s">
        <v>315</v>
      </c>
      <c r="AS54" s="84" t="b">
        <v>1</v>
      </c>
      <c r="AT54" s="84" t="s">
        <v>315</v>
      </c>
      <c r="AU54" s="84" t="b">
        <v>1</v>
      </c>
      <c r="AV54" s="84" t="s">
        <v>315</v>
      </c>
      <c r="AW54" s="84" t="b">
        <v>1</v>
      </c>
      <c r="AX54" s="84" t="s">
        <v>315</v>
      </c>
      <c r="AY54" s="84" t="b">
        <v>1</v>
      </c>
      <c r="AZ54" s="84" t="s">
        <v>315</v>
      </c>
      <c r="BA54" s="84" t="b">
        <v>1</v>
      </c>
      <c r="BB54" s="84" t="s">
        <v>315</v>
      </c>
      <c r="BC54" s="84" t="b">
        <v>1</v>
      </c>
      <c r="BD54" s="84" t="s">
        <v>315</v>
      </c>
      <c r="BE54" s="84" t="b">
        <v>1</v>
      </c>
    </row>
    <row r="55" spans="1:57">
      <c r="A55" s="5" t="s">
        <v>263</v>
      </c>
      <c r="B55" s="5" t="s">
        <v>251</v>
      </c>
      <c r="C55" s="5" t="s">
        <v>248</v>
      </c>
      <c r="D55" s="84">
        <v>1.5438173236055848</v>
      </c>
      <c r="E55" s="84" t="b">
        <v>1</v>
      </c>
      <c r="F55" s="84">
        <v>2.2269399867927393</v>
      </c>
      <c r="G55" s="85" t="b">
        <v>1</v>
      </c>
      <c r="H55" s="84">
        <v>5.6183672274377674</v>
      </c>
      <c r="I55" s="16" t="b">
        <v>1</v>
      </c>
      <c r="J55" s="84">
        <v>4.9449295404959264</v>
      </c>
      <c r="K55" s="85" t="b">
        <v>0</v>
      </c>
      <c r="L55" s="84">
        <v>1.8524111788389257</v>
      </c>
      <c r="M55" s="85" t="b">
        <v>1</v>
      </c>
      <c r="N55" s="84">
        <v>5.7850304061954683</v>
      </c>
      <c r="O55" s="85" t="b">
        <v>1</v>
      </c>
      <c r="P55" s="84">
        <v>12.805212925375208</v>
      </c>
      <c r="Q55" s="85" t="b">
        <v>1</v>
      </c>
      <c r="R55" s="84">
        <v>40.776075870056758</v>
      </c>
      <c r="S55" s="85" t="b">
        <v>0</v>
      </c>
      <c r="T55" s="84">
        <v>29.976383183707902</v>
      </c>
      <c r="U55" s="85" t="b">
        <v>0</v>
      </c>
      <c r="V55" s="84">
        <v>4.7189664875871804</v>
      </c>
      <c r="W55" s="85" t="b">
        <v>1</v>
      </c>
      <c r="X55" s="84">
        <v>6.6546691043685859</v>
      </c>
      <c r="Y55" s="85" t="b">
        <v>0</v>
      </c>
      <c r="Z55" s="84">
        <v>8.4757588945800091</v>
      </c>
      <c r="AA55" s="85" t="b">
        <v>0</v>
      </c>
      <c r="AB55" s="84">
        <v>5.6466594655867697</v>
      </c>
      <c r="AC55" s="85" t="b">
        <v>1</v>
      </c>
      <c r="AD55" s="84">
        <v>37.982879675622343</v>
      </c>
      <c r="AE55" s="17" t="b">
        <v>1</v>
      </c>
      <c r="AF55" s="84">
        <v>10.496741958150485</v>
      </c>
      <c r="AG55" s="84" t="s">
        <v>1303</v>
      </c>
      <c r="AH55" s="84">
        <v>6.9715203481450594</v>
      </c>
      <c r="AI55" s="84" t="s">
        <v>1303</v>
      </c>
      <c r="AJ55" s="84">
        <v>14.679654167037521</v>
      </c>
      <c r="AK55" s="84" t="s">
        <v>1303</v>
      </c>
      <c r="AL55" s="84">
        <v>23.22963195249844</v>
      </c>
      <c r="AM55" s="84" t="s">
        <v>1303</v>
      </c>
      <c r="AN55" s="84">
        <v>19.520256974806163</v>
      </c>
      <c r="AO55" s="84" t="s">
        <v>1303</v>
      </c>
      <c r="AP55" s="84" t="s">
        <v>315</v>
      </c>
      <c r="AQ55" s="84" t="b">
        <v>1</v>
      </c>
      <c r="AR55" s="84" t="s">
        <v>315</v>
      </c>
      <c r="AS55" s="84" t="b">
        <v>1</v>
      </c>
      <c r="AT55" s="84" t="s">
        <v>315</v>
      </c>
      <c r="AU55" s="84" t="b">
        <v>1</v>
      </c>
      <c r="AV55" s="84" t="s">
        <v>315</v>
      </c>
      <c r="AW55" s="84" t="b">
        <v>1</v>
      </c>
      <c r="AX55" s="84" t="s">
        <v>315</v>
      </c>
      <c r="AY55" s="84" t="b">
        <v>1</v>
      </c>
      <c r="AZ55" s="84" t="s">
        <v>315</v>
      </c>
      <c r="BA55" s="84" t="b">
        <v>1</v>
      </c>
      <c r="BB55" s="84" t="s">
        <v>315</v>
      </c>
      <c r="BC55" s="84" t="b">
        <v>1</v>
      </c>
      <c r="BD55" s="84" t="s">
        <v>315</v>
      </c>
      <c r="BE55" s="84" t="b">
        <v>1</v>
      </c>
    </row>
    <row r="56" spans="1:57">
      <c r="A56" s="5" t="s">
        <v>264</v>
      </c>
      <c r="B56" s="5" t="s">
        <v>253</v>
      </c>
      <c r="C56" s="5" t="s">
        <v>248</v>
      </c>
      <c r="D56" s="84">
        <v>1.2217386480467209</v>
      </c>
      <c r="E56" s="84" t="b">
        <v>1</v>
      </c>
      <c r="F56" s="84">
        <v>1.7623449401325926</v>
      </c>
      <c r="G56" s="85" t="b">
        <v>1</v>
      </c>
      <c r="H56" s="84">
        <v>4.446236141882733</v>
      </c>
      <c r="I56" s="16" t="b">
        <v>1</v>
      </c>
      <c r="J56" s="84">
        <v>9.1656202292001545</v>
      </c>
      <c r="K56" s="85" t="b">
        <v>0</v>
      </c>
      <c r="L56" s="84">
        <v>1.4659521529242119</v>
      </c>
      <c r="M56" s="85" t="b">
        <v>1</v>
      </c>
      <c r="N56" s="84">
        <v>4.5781292380290122</v>
      </c>
      <c r="O56" s="85" t="b">
        <v>1</v>
      </c>
      <c r="P56" s="84">
        <v>10.133727150347225</v>
      </c>
      <c r="Q56" s="85" t="b">
        <v>1</v>
      </c>
      <c r="R56" s="84">
        <v>14.776218896411278</v>
      </c>
      <c r="S56" s="85" t="b">
        <v>0</v>
      </c>
      <c r="T56" s="84">
        <v>8.3730116735963183</v>
      </c>
      <c r="U56" s="85" t="b">
        <v>1</v>
      </c>
      <c r="V56" s="84">
        <v>3.7344727569564946</v>
      </c>
      <c r="W56" s="85" t="b">
        <v>1</v>
      </c>
      <c r="X56" s="84">
        <v>1.0420847023940454</v>
      </c>
      <c r="Y56" s="85" t="b">
        <v>1</v>
      </c>
      <c r="Z56" s="84">
        <v>2.359872794123151</v>
      </c>
      <c r="AA56" s="85" t="b">
        <v>0</v>
      </c>
      <c r="AB56" s="84">
        <v>4.4686259157619705</v>
      </c>
      <c r="AC56" s="85" t="b">
        <v>1</v>
      </c>
      <c r="AD56" s="84">
        <v>30.058706658011129</v>
      </c>
      <c r="AE56" s="17" t="b">
        <v>1</v>
      </c>
      <c r="AF56" s="84">
        <v>8.3068606192959233</v>
      </c>
      <c r="AG56" s="84" t="s">
        <v>1303</v>
      </c>
      <c r="AH56" s="84">
        <v>5.5170878799835084</v>
      </c>
      <c r="AI56" s="84" t="s">
        <v>1303</v>
      </c>
      <c r="AJ56" s="84">
        <v>11.617113347286029</v>
      </c>
      <c r="AK56" s="84" t="s">
        <v>1303</v>
      </c>
      <c r="AL56" s="84">
        <v>18.383353200095993</v>
      </c>
      <c r="AM56" s="84" t="s">
        <v>1303</v>
      </c>
      <c r="AN56" s="84">
        <v>15.447846063953822</v>
      </c>
      <c r="AO56" s="84" t="s">
        <v>1303</v>
      </c>
      <c r="AP56" s="84" t="s">
        <v>315</v>
      </c>
      <c r="AQ56" s="84" t="b">
        <v>1</v>
      </c>
      <c r="AR56" s="84" t="s">
        <v>315</v>
      </c>
      <c r="AS56" s="84" t="b">
        <v>1</v>
      </c>
      <c r="AT56" s="84" t="s">
        <v>315</v>
      </c>
      <c r="AU56" s="84" t="b">
        <v>1</v>
      </c>
      <c r="AV56" s="84" t="s">
        <v>315</v>
      </c>
      <c r="AW56" s="84" t="b">
        <v>1</v>
      </c>
      <c r="AX56" s="84" t="s">
        <v>315</v>
      </c>
      <c r="AY56" s="84" t="b">
        <v>1</v>
      </c>
      <c r="AZ56" s="84" t="s">
        <v>315</v>
      </c>
      <c r="BA56" s="84" t="b">
        <v>1</v>
      </c>
      <c r="BB56" s="84" t="s">
        <v>315</v>
      </c>
      <c r="BC56" s="84" t="b">
        <v>1</v>
      </c>
      <c r="BD56" s="84" t="s">
        <v>315</v>
      </c>
      <c r="BE56" s="84" t="b">
        <v>1</v>
      </c>
    </row>
    <row r="57" spans="1:57">
      <c r="A57" s="5" t="s">
        <v>268</v>
      </c>
      <c r="B57" s="5" t="s">
        <v>255</v>
      </c>
      <c r="C57" s="5" t="s">
        <v>248</v>
      </c>
      <c r="D57" s="84">
        <v>1.3941369108248962</v>
      </c>
      <c r="E57" s="84" t="b">
        <v>1</v>
      </c>
      <c r="F57" s="84">
        <v>2.0110275913530584</v>
      </c>
      <c r="G57" s="85" t="b">
        <v>1</v>
      </c>
      <c r="H57" s="84">
        <v>5.0736398734317136</v>
      </c>
      <c r="I57" s="16" t="b">
        <v>1</v>
      </c>
      <c r="J57" s="84">
        <v>6.9751376666372513</v>
      </c>
      <c r="K57" s="85" t="b">
        <v>0</v>
      </c>
      <c r="L57" s="84">
        <v>1.6728111279464997</v>
      </c>
      <c r="M57" s="85" t="b">
        <v>1</v>
      </c>
      <c r="N57" s="84">
        <v>5.2241442664248323</v>
      </c>
      <c r="O57" s="85" t="b">
        <v>1</v>
      </c>
      <c r="P57" s="84">
        <v>11.56368678940833</v>
      </c>
      <c r="Q57" s="85" t="b">
        <v>1</v>
      </c>
      <c r="R57" s="84">
        <v>13.797505779861757</v>
      </c>
      <c r="S57" s="85" t="b">
        <v>0</v>
      </c>
      <c r="T57" s="84">
        <v>9.5545185933104477</v>
      </c>
      <c r="U57" s="85" t="b">
        <v>1</v>
      </c>
      <c r="V57" s="84">
        <v>4.2614403017100608</v>
      </c>
      <c r="W57" s="85" t="b">
        <v>1</v>
      </c>
      <c r="X57" s="84">
        <v>1.1891321848058278</v>
      </c>
      <c r="Y57" s="85" t="b">
        <v>1</v>
      </c>
      <c r="Z57" s="84">
        <v>1.7827401131065925</v>
      </c>
      <c r="AA57" s="85" t="b">
        <v>1</v>
      </c>
      <c r="AB57" s="84">
        <v>5.099189044885013</v>
      </c>
      <c r="AC57" s="85" t="b">
        <v>1</v>
      </c>
      <c r="AD57" s="84">
        <v>34.300259315353046</v>
      </c>
      <c r="AE57" s="17" t="b">
        <v>1</v>
      </c>
      <c r="AF57" s="84">
        <v>9.4790330329268055</v>
      </c>
      <c r="AG57" s="84" t="s">
        <v>1303</v>
      </c>
      <c r="AH57" s="84">
        <v>6.2955983802646704</v>
      </c>
      <c r="AI57" s="84" t="s">
        <v>1303</v>
      </c>
      <c r="AJ57" s="84">
        <v>13.256392061085608</v>
      </c>
      <c r="AK57" s="84" t="s">
        <v>1303</v>
      </c>
      <c r="AL57" s="84">
        <v>20.977408942542279</v>
      </c>
      <c r="AM57" s="84" t="s">
        <v>1303</v>
      </c>
      <c r="AN57" s="84">
        <v>17.627675464741078</v>
      </c>
      <c r="AO57" s="84" t="s">
        <v>1303</v>
      </c>
      <c r="AP57" s="84" t="s">
        <v>315</v>
      </c>
      <c r="AQ57" s="84" t="b">
        <v>1</v>
      </c>
      <c r="AR57" s="84" t="s">
        <v>315</v>
      </c>
      <c r="AS57" s="84" t="b">
        <v>1</v>
      </c>
      <c r="AT57" s="84" t="s">
        <v>315</v>
      </c>
      <c r="AU57" s="84" t="b">
        <v>1</v>
      </c>
      <c r="AV57" s="84" t="s">
        <v>315</v>
      </c>
      <c r="AW57" s="84" t="b">
        <v>1</v>
      </c>
      <c r="AX57" s="84" t="s">
        <v>315</v>
      </c>
      <c r="AY57" s="84" t="b">
        <v>1</v>
      </c>
      <c r="AZ57" s="84" t="s">
        <v>315</v>
      </c>
      <c r="BA57" s="84" t="b">
        <v>1</v>
      </c>
      <c r="BB57" s="84" t="s">
        <v>315</v>
      </c>
      <c r="BC57" s="84" t="b">
        <v>1</v>
      </c>
      <c r="BD57" s="84" t="s">
        <v>315</v>
      </c>
      <c r="BE57" s="84" t="b">
        <v>1</v>
      </c>
    </row>
    <row r="58" spans="1:57">
      <c r="A58" s="5" t="s">
        <v>265</v>
      </c>
      <c r="B58" s="5" t="s">
        <v>257</v>
      </c>
      <c r="C58" s="5" t="s">
        <v>248</v>
      </c>
      <c r="D58" s="84">
        <v>0.86848436706641474</v>
      </c>
      <c r="E58" s="84" t="b">
        <v>1</v>
      </c>
      <c r="F58" s="84">
        <v>1.2527794159010859</v>
      </c>
      <c r="G58" s="85" t="b">
        <v>1</v>
      </c>
      <c r="H58" s="84">
        <v>3.1606486278259855</v>
      </c>
      <c r="I58" s="16" t="b">
        <v>1</v>
      </c>
      <c r="J58" s="84">
        <v>4.05517173882828</v>
      </c>
      <c r="K58" s="85" t="b">
        <v>0</v>
      </c>
      <c r="L58" s="84">
        <v>1.0420858255712191</v>
      </c>
      <c r="M58" s="85" t="b">
        <v>1</v>
      </c>
      <c r="N58" s="84">
        <v>3.2544060712122329</v>
      </c>
      <c r="O58" s="85" t="b">
        <v>1</v>
      </c>
      <c r="P58" s="84">
        <v>7.2036549095535296</v>
      </c>
      <c r="Q58" s="85" t="b">
        <v>1</v>
      </c>
      <c r="R58" s="84">
        <v>5.2978606333901093</v>
      </c>
      <c r="S58" s="85" t="b">
        <v>0</v>
      </c>
      <c r="T58" s="84">
        <v>5.9520338129672687</v>
      </c>
      <c r="U58" s="85" t="b">
        <v>1</v>
      </c>
      <c r="V58" s="84">
        <v>2.6546849556060708</v>
      </c>
      <c r="W58" s="85" t="b">
        <v>1</v>
      </c>
      <c r="X58" s="84">
        <v>0.74077567623421525</v>
      </c>
      <c r="Y58" s="85" t="b">
        <v>1</v>
      </c>
      <c r="Z58" s="84">
        <v>1.1105666213651753</v>
      </c>
      <c r="AA58" s="85" t="b">
        <v>1</v>
      </c>
      <c r="AB58" s="84">
        <v>3.1765646084060859</v>
      </c>
      <c r="AC58" s="85" t="b">
        <v>1</v>
      </c>
      <c r="AD58" s="84">
        <v>21.367513312650409</v>
      </c>
      <c r="AE58" s="17" t="b">
        <v>1</v>
      </c>
      <c r="AF58" s="84">
        <v>5.9050097161060418</v>
      </c>
      <c r="AG58" s="84" t="s">
        <v>1303</v>
      </c>
      <c r="AH58" s="84">
        <v>3.9218736209726841</v>
      </c>
      <c r="AI58" s="84" t="s">
        <v>1303</v>
      </c>
      <c r="AJ58" s="84">
        <v>8.2581338886896525</v>
      </c>
      <c r="AK58" s="84" t="s">
        <v>1303</v>
      </c>
      <c r="AL58" s="84">
        <v>13.067978895542943</v>
      </c>
      <c r="AM58" s="84" t="s">
        <v>1303</v>
      </c>
      <c r="AN58" s="84">
        <v>10.981246138723515</v>
      </c>
      <c r="AO58" s="84" t="s">
        <v>1303</v>
      </c>
      <c r="AP58" s="84" t="s">
        <v>315</v>
      </c>
      <c r="AQ58" s="84" t="b">
        <v>1</v>
      </c>
      <c r="AR58" s="84" t="s">
        <v>315</v>
      </c>
      <c r="AS58" s="84" t="b">
        <v>1</v>
      </c>
      <c r="AT58" s="84" t="s">
        <v>315</v>
      </c>
      <c r="AU58" s="84" t="b">
        <v>1</v>
      </c>
      <c r="AV58" s="84" t="s">
        <v>315</v>
      </c>
      <c r="AW58" s="84" t="b">
        <v>1</v>
      </c>
      <c r="AX58" s="84" t="s">
        <v>315</v>
      </c>
      <c r="AY58" s="84" t="b">
        <v>1</v>
      </c>
      <c r="AZ58" s="84" t="s">
        <v>315</v>
      </c>
      <c r="BA58" s="84" t="b">
        <v>1</v>
      </c>
      <c r="BB58" s="84" t="s">
        <v>315</v>
      </c>
      <c r="BC58" s="84" t="b">
        <v>1</v>
      </c>
      <c r="BD58" s="84" t="s">
        <v>315</v>
      </c>
      <c r="BE58" s="84" t="b">
        <v>1</v>
      </c>
    </row>
    <row r="59" spans="1:57">
      <c r="A59" s="5" t="s">
        <v>312</v>
      </c>
      <c r="B59" s="5" t="s">
        <v>313</v>
      </c>
      <c r="C59" s="5" t="s">
        <v>314</v>
      </c>
      <c r="D59" s="84">
        <v>1.9899273904246411</v>
      </c>
      <c r="E59" s="84" t="b">
        <v>1</v>
      </c>
      <c r="F59" s="84">
        <v>2.8704489895223571</v>
      </c>
      <c r="G59" s="85" t="b">
        <v>1</v>
      </c>
      <c r="H59" s="84">
        <v>7.2418819664695464</v>
      </c>
      <c r="I59" s="16" t="b">
        <v>1</v>
      </c>
      <c r="J59" s="84">
        <v>3.9901098798964294</v>
      </c>
      <c r="K59" s="85" t="b">
        <v>1</v>
      </c>
      <c r="L59" s="84">
        <v>2.3876942477179508</v>
      </c>
      <c r="M59" s="85" t="b">
        <v>1</v>
      </c>
      <c r="N59" s="84">
        <v>7.4567050671785244</v>
      </c>
      <c r="O59" s="85" t="b">
        <v>1</v>
      </c>
      <c r="P59" s="84">
        <v>16.505478692849405</v>
      </c>
      <c r="Q59" s="85" t="b">
        <v>1</v>
      </c>
      <c r="R59" s="84">
        <v>3.5462549577254427</v>
      </c>
      <c r="S59" s="85" t="b">
        <v>1</v>
      </c>
      <c r="T59" s="84">
        <v>13.637683719241247</v>
      </c>
      <c r="U59" s="85" t="b">
        <v>1</v>
      </c>
      <c r="V59" s="84">
        <v>6.0825853710556999</v>
      </c>
      <c r="W59" s="85" t="b">
        <v>1</v>
      </c>
      <c r="X59" s="84">
        <v>1.6973130020497817</v>
      </c>
      <c r="Y59" s="85" t="b">
        <v>1</v>
      </c>
      <c r="Z59" s="84">
        <v>2.5446018633711511</v>
      </c>
      <c r="AA59" s="85" t="b">
        <v>1</v>
      </c>
      <c r="AB59" s="84">
        <v>7.2783496875970881</v>
      </c>
      <c r="AC59" s="85" t="b">
        <v>1</v>
      </c>
      <c r="AD59" s="84">
        <v>48.958624493991195</v>
      </c>
      <c r="AE59" s="17" t="b">
        <v>1</v>
      </c>
      <c r="AF59" s="84">
        <v>13.529939075926348</v>
      </c>
      <c r="AG59" s="84" t="s">
        <v>1303</v>
      </c>
      <c r="AH59" s="84">
        <v>8.9860497622067221</v>
      </c>
      <c r="AI59" s="84" t="s">
        <v>1303</v>
      </c>
      <c r="AJ59" s="84">
        <v>18.921568933250384</v>
      </c>
      <c r="AK59" s="84" t="s">
        <v>1303</v>
      </c>
      <c r="AL59" s="84">
        <v>29.942196000107682</v>
      </c>
      <c r="AM59" s="84" t="s">
        <v>1303</v>
      </c>
      <c r="AN59" s="84">
        <v>25.160939334178821</v>
      </c>
      <c r="AO59" s="84" t="s">
        <v>1303</v>
      </c>
      <c r="AP59" s="84" t="s">
        <v>315</v>
      </c>
      <c r="AQ59" s="84" t="b">
        <v>1</v>
      </c>
      <c r="AR59" s="84" t="s">
        <v>315</v>
      </c>
      <c r="AS59" s="84" t="b">
        <v>1</v>
      </c>
      <c r="AT59" s="84" t="s">
        <v>315</v>
      </c>
      <c r="AU59" s="84" t="b">
        <v>1</v>
      </c>
      <c r="AV59" s="84" t="s">
        <v>315</v>
      </c>
      <c r="AW59" s="84" t="b">
        <v>1</v>
      </c>
      <c r="AX59" s="84" t="s">
        <v>315</v>
      </c>
      <c r="AY59" s="84" t="b">
        <v>1</v>
      </c>
      <c r="AZ59" s="84" t="s">
        <v>315</v>
      </c>
      <c r="BA59" s="84" t="b">
        <v>1</v>
      </c>
      <c r="BB59" s="84" t="s">
        <v>315</v>
      </c>
      <c r="BC59" s="84" t="b">
        <v>1</v>
      </c>
      <c r="BD59" s="84" t="s">
        <v>315</v>
      </c>
      <c r="BE59" s="84" t="b">
        <v>1</v>
      </c>
    </row>
    <row r="60" spans="1:57">
      <c r="A60" s="5" t="s">
        <v>264</v>
      </c>
      <c r="B60" s="5" t="s">
        <v>316</v>
      </c>
      <c r="C60" s="5" t="s">
        <v>314</v>
      </c>
      <c r="D60" s="84">
        <v>1.1287380687978956</v>
      </c>
      <c r="E60" s="84" t="b">
        <v>1</v>
      </c>
      <c r="F60" s="84">
        <v>1.6281925986882058</v>
      </c>
      <c r="G60" s="85" t="b">
        <v>1</v>
      </c>
      <c r="H60" s="84">
        <v>4.1077819746733617</v>
      </c>
      <c r="I60" s="16" t="b">
        <v>1</v>
      </c>
      <c r="J60" s="84">
        <v>2.2632930939076181</v>
      </c>
      <c r="K60" s="85" t="b">
        <v>1</v>
      </c>
      <c r="L60" s="84">
        <v>1.35436167521363</v>
      </c>
      <c r="M60" s="85" t="b">
        <v>1</v>
      </c>
      <c r="N60" s="84">
        <v>4.2296351704202095</v>
      </c>
      <c r="O60" s="85" t="b">
        <v>1</v>
      </c>
      <c r="P60" s="84">
        <v>9.362332632838438</v>
      </c>
      <c r="Q60" s="85" t="b">
        <v>1</v>
      </c>
      <c r="R60" s="84">
        <v>2.0115271500402847</v>
      </c>
      <c r="S60" s="85" t="b">
        <v>1</v>
      </c>
      <c r="T60" s="84">
        <v>7.7356454603341049</v>
      </c>
      <c r="U60" s="85" t="b">
        <v>1</v>
      </c>
      <c r="V60" s="84">
        <v>3.4501990866906178</v>
      </c>
      <c r="W60" s="85" t="b">
        <v>1</v>
      </c>
      <c r="X60" s="84">
        <v>0.96275965107973205</v>
      </c>
      <c r="Y60" s="85" t="b">
        <v>1</v>
      </c>
      <c r="Z60" s="84">
        <v>1.443363716154572</v>
      </c>
      <c r="AA60" s="85" t="b">
        <v>1</v>
      </c>
      <c r="AB60" s="84">
        <v>4.1284674053664778</v>
      </c>
      <c r="AC60" s="85" t="b">
        <v>1</v>
      </c>
      <c r="AD60" s="84">
        <v>27.770592800653109</v>
      </c>
      <c r="AE60" s="17" t="b">
        <v>1</v>
      </c>
      <c r="AF60" s="84">
        <v>47.795639546653312</v>
      </c>
      <c r="AG60" s="84" t="s">
        <v>1231</v>
      </c>
      <c r="AH60" s="84">
        <v>5.0971188715335787</v>
      </c>
      <c r="AI60" s="84" t="s">
        <v>1303</v>
      </c>
      <c r="AJ60" s="84">
        <v>10.732801246474478</v>
      </c>
      <c r="AK60" s="84" t="s">
        <v>1303</v>
      </c>
      <c r="AL60" s="84">
        <v>16.983984768166604</v>
      </c>
      <c r="AM60" s="84" t="s">
        <v>1303</v>
      </c>
      <c r="AN60" s="84">
        <v>14.271932840294019</v>
      </c>
      <c r="AO60" s="84" t="s">
        <v>1303</v>
      </c>
      <c r="AP60" s="84" t="s">
        <v>315</v>
      </c>
      <c r="AQ60" s="84" t="b">
        <v>1</v>
      </c>
      <c r="AR60" s="84" t="s">
        <v>315</v>
      </c>
      <c r="AS60" s="84" t="b">
        <v>1</v>
      </c>
      <c r="AT60" s="84" t="s">
        <v>315</v>
      </c>
      <c r="AU60" s="84" t="b">
        <v>1</v>
      </c>
      <c r="AV60" s="84" t="s">
        <v>315</v>
      </c>
      <c r="AW60" s="84" t="b">
        <v>1</v>
      </c>
      <c r="AX60" s="84" t="s">
        <v>315</v>
      </c>
      <c r="AY60" s="84" t="b">
        <v>1</v>
      </c>
      <c r="AZ60" s="84" t="s">
        <v>315</v>
      </c>
      <c r="BA60" s="84" t="b">
        <v>1</v>
      </c>
      <c r="BB60" s="84" t="s">
        <v>315</v>
      </c>
      <c r="BC60" s="84" t="b">
        <v>1</v>
      </c>
      <c r="BD60" s="84" t="s">
        <v>315</v>
      </c>
      <c r="BE60" s="84" t="b">
        <v>1</v>
      </c>
    </row>
    <row r="61" spans="1:57">
      <c r="A61" s="5" t="s">
        <v>267</v>
      </c>
      <c r="B61" s="5" t="s">
        <v>317</v>
      </c>
      <c r="C61" s="5" t="s">
        <v>314</v>
      </c>
      <c r="D61" s="84">
        <v>0.72354546559389521</v>
      </c>
      <c r="E61" s="84" t="b">
        <v>1</v>
      </c>
      <c r="F61" s="84">
        <v>1.0437065998394439</v>
      </c>
      <c r="G61" s="85" t="b">
        <v>1</v>
      </c>
      <c r="H61" s="84">
        <v>2.6331769110867334</v>
      </c>
      <c r="I61" s="16" t="b">
        <v>1</v>
      </c>
      <c r="J61" s="84">
        <v>1.4508197257410409</v>
      </c>
      <c r="K61" s="85" t="b">
        <v>1</v>
      </c>
      <c r="L61" s="84">
        <v>0.86817506732860594</v>
      </c>
      <c r="M61" s="85" t="b">
        <v>1</v>
      </c>
      <c r="N61" s="84">
        <v>2.7112874397274962</v>
      </c>
      <c r="O61" s="85" t="b">
        <v>1</v>
      </c>
      <c r="P61" s="84">
        <v>6.0014573009718575</v>
      </c>
      <c r="Q61" s="85" t="b">
        <v>1</v>
      </c>
      <c r="R61" s="84">
        <v>1.2894323214248378</v>
      </c>
      <c r="S61" s="85" t="b">
        <v>1</v>
      </c>
      <c r="T61" s="84">
        <v>4.9587157118104788</v>
      </c>
      <c r="U61" s="85" t="b">
        <v>1</v>
      </c>
      <c r="V61" s="84">
        <v>2.2116520861477027</v>
      </c>
      <c r="W61" s="85" t="b">
        <v>1</v>
      </c>
      <c r="X61" s="84">
        <v>0.61714971723898626</v>
      </c>
      <c r="Y61" s="85" t="b">
        <v>1</v>
      </c>
      <c r="Z61" s="84">
        <v>0.92522729665582581</v>
      </c>
      <c r="AA61" s="85" t="b">
        <v>1</v>
      </c>
      <c r="AB61" s="84">
        <v>2.6464367186502371</v>
      </c>
      <c r="AC61" s="85" t="b">
        <v>1</v>
      </c>
      <c r="AD61" s="84">
        <v>17.801549405670659</v>
      </c>
      <c r="AE61" s="17" t="b">
        <v>1</v>
      </c>
      <c r="AF61" s="84">
        <v>4.9195393335729332</v>
      </c>
      <c r="AG61" s="84" t="s">
        <v>1303</v>
      </c>
      <c r="AH61" s="84">
        <v>3.2673632165334019</v>
      </c>
      <c r="AI61" s="84" t="s">
        <v>1303</v>
      </c>
      <c r="AJ61" s="84">
        <v>6.8799572634929751</v>
      </c>
      <c r="AK61" s="84" t="s">
        <v>1303</v>
      </c>
      <c r="AL61" s="84">
        <v>10.887100830939598</v>
      </c>
      <c r="AM61" s="84" t="s">
        <v>1303</v>
      </c>
      <c r="AN61" s="84">
        <v>9.1486170062935255</v>
      </c>
      <c r="AO61" s="84" t="s">
        <v>1303</v>
      </c>
      <c r="AP61" s="84" t="s">
        <v>315</v>
      </c>
      <c r="AQ61" s="84" t="b">
        <v>1</v>
      </c>
      <c r="AR61" s="84" t="s">
        <v>315</v>
      </c>
      <c r="AS61" s="84" t="b">
        <v>1</v>
      </c>
      <c r="AT61" s="84" t="s">
        <v>315</v>
      </c>
      <c r="AU61" s="84" t="b">
        <v>1</v>
      </c>
      <c r="AV61" s="84" t="s">
        <v>315</v>
      </c>
      <c r="AW61" s="84" t="b">
        <v>1</v>
      </c>
      <c r="AX61" s="84" t="s">
        <v>315</v>
      </c>
      <c r="AY61" s="84" t="b">
        <v>1</v>
      </c>
      <c r="AZ61" s="84" t="s">
        <v>315</v>
      </c>
      <c r="BA61" s="84" t="b">
        <v>1</v>
      </c>
      <c r="BB61" s="84" t="s">
        <v>315</v>
      </c>
      <c r="BC61" s="84" t="b">
        <v>1</v>
      </c>
      <c r="BD61" s="84" t="s">
        <v>315</v>
      </c>
      <c r="BE61" s="84" t="b">
        <v>1</v>
      </c>
    </row>
    <row r="62" spans="1:57">
      <c r="A62" s="5" t="s">
        <v>268</v>
      </c>
      <c r="B62" s="5" t="s">
        <v>318</v>
      </c>
      <c r="C62" s="5" t="s">
        <v>314</v>
      </c>
      <c r="D62" s="84">
        <v>1.3996148211388222</v>
      </c>
      <c r="E62" s="84" t="b">
        <v>1</v>
      </c>
      <c r="F62" s="84">
        <v>2.0189294184252251</v>
      </c>
      <c r="G62" s="85" t="b">
        <v>1</v>
      </c>
      <c r="H62" s="84">
        <v>5.0935754651056859</v>
      </c>
      <c r="I62" s="16" t="b">
        <v>1</v>
      </c>
      <c r="J62" s="84">
        <v>2.8064425630544023</v>
      </c>
      <c r="K62" s="85" t="b">
        <v>1</v>
      </c>
      <c r="L62" s="84">
        <v>1.6793840184996995</v>
      </c>
      <c r="M62" s="85" t="b">
        <v>1</v>
      </c>
      <c r="N62" s="84">
        <v>5.2446712272536322</v>
      </c>
      <c r="O62" s="85" t="b">
        <v>1</v>
      </c>
      <c r="P62" s="84">
        <v>11.60912338795103</v>
      </c>
      <c r="Q62" s="85" t="b">
        <v>1</v>
      </c>
      <c r="R62" s="84">
        <v>2.4942573393647254</v>
      </c>
      <c r="S62" s="85" t="b">
        <v>1</v>
      </c>
      <c r="T62" s="84">
        <v>9.59206067080693</v>
      </c>
      <c r="U62" s="85" t="b">
        <v>1</v>
      </c>
      <c r="V62" s="84">
        <v>4.2781845594652808</v>
      </c>
      <c r="W62" s="85" t="b">
        <v>1</v>
      </c>
      <c r="X62" s="84">
        <v>1.1938045806151569</v>
      </c>
      <c r="Y62" s="85" t="b">
        <v>1</v>
      </c>
      <c r="Z62" s="84">
        <v>1.7897449419557607</v>
      </c>
      <c r="AA62" s="85" t="b">
        <v>1</v>
      </c>
      <c r="AB62" s="84">
        <v>5.1192250256016463</v>
      </c>
      <c r="AC62" s="85" t="b">
        <v>1</v>
      </c>
      <c r="AD62" s="84">
        <v>34.435033556544852</v>
      </c>
      <c r="AE62" s="17" t="b">
        <v>1</v>
      </c>
      <c r="AF62" s="84">
        <v>9.5162785089011788</v>
      </c>
      <c r="AG62" s="84" t="s">
        <v>1303</v>
      </c>
      <c r="AH62" s="84">
        <v>6.3203353505233393</v>
      </c>
      <c r="AI62" s="84" t="s">
        <v>1303</v>
      </c>
      <c r="AJ62" s="84">
        <v>13.308479719215184</v>
      </c>
      <c r="AK62" s="84" t="s">
        <v>1303</v>
      </c>
      <c r="AL62" s="84">
        <v>21.059834394385316</v>
      </c>
      <c r="AM62" s="84" t="s">
        <v>1303</v>
      </c>
      <c r="AN62" s="84">
        <v>17.696938981465347</v>
      </c>
      <c r="AO62" s="84" t="s">
        <v>1303</v>
      </c>
      <c r="AP62" s="84" t="s">
        <v>315</v>
      </c>
      <c r="AQ62" s="84" t="b">
        <v>1</v>
      </c>
      <c r="AR62" s="84" t="s">
        <v>315</v>
      </c>
      <c r="AS62" s="84" t="b">
        <v>1</v>
      </c>
      <c r="AT62" s="84" t="s">
        <v>315</v>
      </c>
      <c r="AU62" s="84" t="b">
        <v>1</v>
      </c>
      <c r="AV62" s="84" t="s">
        <v>315</v>
      </c>
      <c r="AW62" s="84" t="b">
        <v>1</v>
      </c>
      <c r="AX62" s="84" t="s">
        <v>315</v>
      </c>
      <c r="AY62" s="84" t="b">
        <v>1</v>
      </c>
      <c r="AZ62" s="84" t="s">
        <v>315</v>
      </c>
      <c r="BA62" s="84" t="b">
        <v>1</v>
      </c>
      <c r="BB62" s="84" t="s">
        <v>315</v>
      </c>
      <c r="BC62" s="84" t="b">
        <v>1</v>
      </c>
      <c r="BD62" s="84" t="s">
        <v>315</v>
      </c>
      <c r="BE62" s="84" t="b">
        <v>1</v>
      </c>
    </row>
    <row r="63" spans="1:57">
      <c r="A63" s="5" t="s">
        <v>266</v>
      </c>
      <c r="B63" s="5" t="s">
        <v>319</v>
      </c>
      <c r="C63" s="5" t="s">
        <v>314</v>
      </c>
      <c r="D63" s="84">
        <v>2.3965897135374901</v>
      </c>
      <c r="E63" s="84" t="b">
        <v>1</v>
      </c>
      <c r="F63" s="84">
        <v>3.4570550436291829</v>
      </c>
      <c r="G63" s="85" t="b">
        <v>1</v>
      </c>
      <c r="H63" s="84">
        <v>8.7218357368255113</v>
      </c>
      <c r="I63" s="16" t="b">
        <v>1</v>
      </c>
      <c r="J63" s="84">
        <v>4.8055302620883404</v>
      </c>
      <c r="K63" s="85" t="b">
        <v>1</v>
      </c>
      <c r="L63" s="84">
        <v>2.8756443580247217</v>
      </c>
      <c r="M63" s="85" t="b">
        <v>1</v>
      </c>
      <c r="N63" s="84">
        <v>8.9805601686147032</v>
      </c>
      <c r="O63" s="85" t="b">
        <v>1</v>
      </c>
      <c r="P63" s="84">
        <v>19.878544635668266</v>
      </c>
      <c r="Q63" s="85" t="b">
        <v>1</v>
      </c>
      <c r="R63" s="84">
        <v>4.270968978145727</v>
      </c>
      <c r="S63" s="85" t="b">
        <v>1</v>
      </c>
      <c r="T63" s="84">
        <v>16.424685983661281</v>
      </c>
      <c r="U63" s="85" t="b">
        <v>1</v>
      </c>
      <c r="V63" s="84">
        <v>7.325624845474862</v>
      </c>
      <c r="W63" s="85" t="b">
        <v>1</v>
      </c>
      <c r="X63" s="84">
        <v>2.044176536761928</v>
      </c>
      <c r="Y63" s="85" t="b">
        <v>1</v>
      </c>
      <c r="Z63" s="84">
        <v>3.0646176740661217</v>
      </c>
      <c r="AA63" s="85" t="b">
        <v>1</v>
      </c>
      <c r="AB63" s="84">
        <v>8.7657560153999814</v>
      </c>
      <c r="AC63" s="85" t="b">
        <v>1</v>
      </c>
      <c r="AD63" s="84">
        <v>58.963827733536263</v>
      </c>
      <c r="AE63" s="17" t="b">
        <v>1</v>
      </c>
      <c r="AF63" s="84">
        <v>16.294922603801403</v>
      </c>
      <c r="AG63" s="84" t="s">
        <v>1303</v>
      </c>
      <c r="AH63" s="84">
        <v>10.822442330845544</v>
      </c>
      <c r="AI63" s="84" t="s">
        <v>1303</v>
      </c>
      <c r="AJ63" s="84">
        <v>22.788388002308729</v>
      </c>
      <c r="AK63" s="84" t="s">
        <v>1303</v>
      </c>
      <c r="AL63" s="84">
        <v>36.061194634477786</v>
      </c>
      <c r="AM63" s="84" t="s">
        <v>1303</v>
      </c>
      <c r="AN63" s="84">
        <v>30.302838526367516</v>
      </c>
      <c r="AO63" s="84" t="s">
        <v>1303</v>
      </c>
      <c r="AP63" s="84" t="s">
        <v>315</v>
      </c>
      <c r="AQ63" s="84" t="b">
        <v>1</v>
      </c>
      <c r="AR63" s="84" t="s">
        <v>315</v>
      </c>
      <c r="AS63" s="84" t="b">
        <v>1</v>
      </c>
      <c r="AT63" s="84" t="s">
        <v>315</v>
      </c>
      <c r="AU63" s="84" t="b">
        <v>1</v>
      </c>
      <c r="AV63" s="84" t="s">
        <v>315</v>
      </c>
      <c r="AW63" s="84" t="b">
        <v>1</v>
      </c>
      <c r="AX63" s="84" t="s">
        <v>315</v>
      </c>
      <c r="AY63" s="84" t="b">
        <v>1</v>
      </c>
      <c r="AZ63" s="84" t="s">
        <v>315</v>
      </c>
      <c r="BA63" s="84" t="b">
        <v>1</v>
      </c>
      <c r="BB63" s="84" t="s">
        <v>315</v>
      </c>
      <c r="BC63" s="84" t="b">
        <v>1</v>
      </c>
      <c r="BD63" s="84" t="s">
        <v>315</v>
      </c>
      <c r="BE63" s="84" t="b">
        <v>1</v>
      </c>
    </row>
    <row r="64" spans="1:57">
      <c r="A64" s="5" t="s">
        <v>312</v>
      </c>
      <c r="B64" s="5" t="s">
        <v>320</v>
      </c>
      <c r="C64" s="5" t="s">
        <v>321</v>
      </c>
      <c r="D64" s="84">
        <v>1.2587658894381801</v>
      </c>
      <c r="E64" s="84" t="b">
        <v>1</v>
      </c>
      <c r="F64" s="84">
        <v>1.8157563400401211</v>
      </c>
      <c r="G64" s="85" t="b">
        <v>1</v>
      </c>
      <c r="H64" s="84">
        <v>4.5809882504225845</v>
      </c>
      <c r="I64" s="16" t="b">
        <v>1</v>
      </c>
      <c r="J64" s="84">
        <v>6.3116778669042759</v>
      </c>
      <c r="K64" s="85" t="b">
        <v>0</v>
      </c>
      <c r="L64" s="84">
        <v>1.5103807746441156</v>
      </c>
      <c r="M64" s="85" t="b">
        <v>1</v>
      </c>
      <c r="N64" s="84">
        <v>4.7168786315173943</v>
      </c>
      <c r="O64" s="85" t="b">
        <v>1</v>
      </c>
      <c r="P64" s="84">
        <v>10.440850086984279</v>
      </c>
      <c r="Q64" s="85" t="b">
        <v>1</v>
      </c>
      <c r="R64" s="84">
        <v>4.0830601960465476</v>
      </c>
      <c r="S64" s="85" t="b">
        <v>0</v>
      </c>
      <c r="T64" s="84">
        <v>8.6267725944834677</v>
      </c>
      <c r="U64" s="85" t="b">
        <v>1</v>
      </c>
      <c r="V64" s="84">
        <v>3.8476534478208873</v>
      </c>
      <c r="W64" s="85" t="b">
        <v>1</v>
      </c>
      <c r="X64" s="84">
        <v>1.0736671704510072</v>
      </c>
      <c r="Y64" s="85" t="b">
        <v>1</v>
      </c>
      <c r="Z64" s="84">
        <v>1.6096356295336587</v>
      </c>
      <c r="AA64" s="85" t="b">
        <v>1</v>
      </c>
      <c r="AB64" s="84">
        <v>4.6040565913287814</v>
      </c>
      <c r="AC64" s="85" t="b">
        <v>1</v>
      </c>
      <c r="AD64" s="84">
        <v>30.969696082075483</v>
      </c>
      <c r="AE64" s="17" t="b">
        <v>1</v>
      </c>
      <c r="AF64" s="84">
        <v>8.5586166997372093</v>
      </c>
      <c r="AG64" s="84" t="s">
        <v>1303</v>
      </c>
      <c r="AH64" s="84">
        <v>5.684294299324212</v>
      </c>
      <c r="AI64" s="84" t="s">
        <v>1303</v>
      </c>
      <c r="AJ64" s="84">
        <v>11.969193279331737</v>
      </c>
      <c r="AK64" s="84" t="s">
        <v>1303</v>
      </c>
      <c r="AL64" s="84">
        <v>18.940497608691619</v>
      </c>
      <c r="AM64" s="84" t="s">
        <v>1303</v>
      </c>
      <c r="AN64" s="84">
        <v>15.916024038107793</v>
      </c>
      <c r="AO64" s="84" t="s">
        <v>1303</v>
      </c>
      <c r="AP64" s="84" t="s">
        <v>315</v>
      </c>
      <c r="AQ64" s="84" t="b">
        <v>1</v>
      </c>
      <c r="AR64" s="84" t="s">
        <v>315</v>
      </c>
      <c r="AS64" s="84" t="b">
        <v>1</v>
      </c>
      <c r="AT64" s="84" t="s">
        <v>315</v>
      </c>
      <c r="AU64" s="84" t="b">
        <v>1</v>
      </c>
      <c r="AV64" s="84" t="s">
        <v>315</v>
      </c>
      <c r="AW64" s="84" t="b">
        <v>1</v>
      </c>
      <c r="AX64" s="84" t="s">
        <v>315</v>
      </c>
      <c r="AY64" s="84" t="b">
        <v>1</v>
      </c>
      <c r="AZ64" s="84" t="s">
        <v>315</v>
      </c>
      <c r="BA64" s="84" t="b">
        <v>1</v>
      </c>
      <c r="BB64" s="84" t="s">
        <v>315</v>
      </c>
      <c r="BC64" s="84" t="b">
        <v>1</v>
      </c>
      <c r="BD64" s="84" t="s">
        <v>315</v>
      </c>
      <c r="BE64" s="84" t="b">
        <v>1</v>
      </c>
    </row>
    <row r="65" spans="1:57">
      <c r="A65" s="5" t="s">
        <v>265</v>
      </c>
      <c r="B65" s="5" t="s">
        <v>322</v>
      </c>
      <c r="C65" s="5" t="s">
        <v>321</v>
      </c>
      <c r="D65" s="84">
        <v>1.0138549877862806</v>
      </c>
      <c r="E65" s="84" t="b">
        <v>1</v>
      </c>
      <c r="F65" s="84">
        <v>1.4624749823621974</v>
      </c>
      <c r="G65" s="85" t="b">
        <v>1</v>
      </c>
      <c r="H65" s="84">
        <v>3.689691487234553</v>
      </c>
      <c r="I65" s="16" t="b">
        <v>1</v>
      </c>
      <c r="J65" s="84">
        <v>4.8675624651033846</v>
      </c>
      <c r="K65" s="85" t="b">
        <v>0</v>
      </c>
      <c r="L65" s="84">
        <v>1.2165145994803725</v>
      </c>
      <c r="M65" s="85" t="b">
        <v>1</v>
      </c>
      <c r="N65" s="84">
        <v>3.7991424517237822</v>
      </c>
      <c r="O65" s="85" t="b">
        <v>1</v>
      </c>
      <c r="P65" s="84">
        <v>8.4094334190628715</v>
      </c>
      <c r="Q65" s="85" t="b">
        <v>1</v>
      </c>
      <c r="R65" s="84">
        <v>4.8482115594992345</v>
      </c>
      <c r="S65" s="85" t="b">
        <v>0</v>
      </c>
      <c r="T65" s="84">
        <v>6.948310640447013</v>
      </c>
      <c r="U65" s="85" t="b">
        <v>1</v>
      </c>
      <c r="V65" s="84">
        <v>3.0990374557157616</v>
      </c>
      <c r="W65" s="85" t="b">
        <v>1</v>
      </c>
      <c r="X65" s="84">
        <v>0.86476987112351855</v>
      </c>
      <c r="Y65" s="85" t="b">
        <v>1</v>
      </c>
      <c r="Z65" s="84">
        <v>1.2964580032031097</v>
      </c>
      <c r="AA65" s="85" t="b">
        <v>1</v>
      </c>
      <c r="AB65" s="84">
        <v>3.7082715525858156</v>
      </c>
      <c r="AC65" s="85" t="b">
        <v>1</v>
      </c>
      <c r="AD65" s="84">
        <v>24.94409890392847</v>
      </c>
      <c r="AE65" s="17" t="b">
        <v>1</v>
      </c>
      <c r="AF65" s="84">
        <v>6.893415449518085</v>
      </c>
      <c r="AG65" s="84" t="s">
        <v>1303</v>
      </c>
      <c r="AH65" s="84">
        <v>4.5783335692288034</v>
      </c>
      <c r="AI65" s="84" t="s">
        <v>1303</v>
      </c>
      <c r="AJ65" s="84">
        <v>9.6404155910553673</v>
      </c>
      <c r="AK65" s="84" t="s">
        <v>1303</v>
      </c>
      <c r="AL65" s="84">
        <v>15.255352987279371</v>
      </c>
      <c r="AM65" s="84" t="s">
        <v>1303</v>
      </c>
      <c r="AN65" s="84">
        <v>12.819333993840649</v>
      </c>
      <c r="AO65" s="84" t="s">
        <v>1303</v>
      </c>
      <c r="AP65" s="84" t="s">
        <v>315</v>
      </c>
      <c r="AQ65" s="84" t="b">
        <v>1</v>
      </c>
      <c r="AR65" s="84" t="s">
        <v>315</v>
      </c>
      <c r="AS65" s="84" t="b">
        <v>1</v>
      </c>
      <c r="AT65" s="84" t="s">
        <v>315</v>
      </c>
      <c r="AU65" s="84" t="b">
        <v>1</v>
      </c>
      <c r="AV65" s="84" t="s">
        <v>315</v>
      </c>
      <c r="AW65" s="84" t="b">
        <v>1</v>
      </c>
      <c r="AX65" s="84" t="s">
        <v>315</v>
      </c>
      <c r="AY65" s="84" t="b">
        <v>1</v>
      </c>
      <c r="AZ65" s="84" t="s">
        <v>315</v>
      </c>
      <c r="BA65" s="84" t="b">
        <v>1</v>
      </c>
      <c r="BB65" s="84" t="s">
        <v>315</v>
      </c>
      <c r="BC65" s="84" t="b">
        <v>1</v>
      </c>
      <c r="BD65" s="84" t="s">
        <v>315</v>
      </c>
      <c r="BE65" s="84" t="b">
        <v>1</v>
      </c>
    </row>
    <row r="66" spans="1:57">
      <c r="A66" s="5" t="s">
        <v>264</v>
      </c>
      <c r="B66" s="5" t="s">
        <v>323</v>
      </c>
      <c r="C66" s="5" t="s">
        <v>321</v>
      </c>
      <c r="D66" s="84">
        <v>0.98121146077735855</v>
      </c>
      <c r="E66" s="84" t="b">
        <v>1</v>
      </c>
      <c r="F66" s="84">
        <v>1.4153870435921247</v>
      </c>
      <c r="G66" s="85" t="b">
        <v>1</v>
      </c>
      <c r="H66" s="84">
        <v>3.570892896539529</v>
      </c>
      <c r="I66" s="16" t="b">
        <v>1</v>
      </c>
      <c r="J66" s="84">
        <v>2.909220896550949</v>
      </c>
      <c r="K66" s="85" t="b">
        <v>0</v>
      </c>
      <c r="L66" s="84">
        <v>1.1773459534084192</v>
      </c>
      <c r="M66" s="85" t="b">
        <v>1</v>
      </c>
      <c r="N66" s="84">
        <v>3.6768198210442451</v>
      </c>
      <c r="O66" s="85" t="b">
        <v>1</v>
      </c>
      <c r="P66" s="84">
        <v>8.1386712585449246</v>
      </c>
      <c r="Q66" s="85" t="b">
        <v>1</v>
      </c>
      <c r="R66" s="84">
        <v>1.7486195848664585</v>
      </c>
      <c r="S66" s="85" t="b">
        <v>1</v>
      </c>
      <c r="T66" s="84">
        <v>6.7245928812109899</v>
      </c>
      <c r="U66" s="85" t="b">
        <v>1</v>
      </c>
      <c r="V66" s="84">
        <v>2.9992564080254942</v>
      </c>
      <c r="W66" s="85" t="b">
        <v>1</v>
      </c>
      <c r="X66" s="84">
        <v>0.83692650201788343</v>
      </c>
      <c r="Y66" s="85" t="b">
        <v>1</v>
      </c>
      <c r="Z66" s="84">
        <v>1.2547153848273791</v>
      </c>
      <c r="AA66" s="85" t="b">
        <v>1</v>
      </c>
      <c r="AB66" s="84">
        <v>3.5888747315004221</v>
      </c>
      <c r="AC66" s="85" t="b">
        <v>1</v>
      </c>
      <c r="AD66" s="84">
        <v>24.140962976115432</v>
      </c>
      <c r="AE66" s="17" t="b">
        <v>1</v>
      </c>
      <c r="AF66" s="84">
        <v>6.6714651744581381</v>
      </c>
      <c r="AG66" s="84" t="s">
        <v>1303</v>
      </c>
      <c r="AH66" s="84">
        <v>4.4309229855423728</v>
      </c>
      <c r="AI66" s="84" t="s">
        <v>1303</v>
      </c>
      <c r="AJ66" s="84">
        <v>9.3300189657835624</v>
      </c>
      <c r="AK66" s="84" t="s">
        <v>1303</v>
      </c>
      <c r="AL66" s="84">
        <v>14.764169797109112</v>
      </c>
      <c r="AM66" s="84" t="s">
        <v>1303</v>
      </c>
      <c r="AN66" s="84">
        <v>12.406584359518643</v>
      </c>
      <c r="AO66" s="84" t="s">
        <v>1303</v>
      </c>
      <c r="AP66" s="84" t="s">
        <v>315</v>
      </c>
      <c r="AQ66" s="84" t="b">
        <v>1</v>
      </c>
      <c r="AR66" s="84" t="s">
        <v>315</v>
      </c>
      <c r="AS66" s="84" t="b">
        <v>1</v>
      </c>
      <c r="AT66" s="84" t="s">
        <v>315</v>
      </c>
      <c r="AU66" s="84" t="b">
        <v>1</v>
      </c>
      <c r="AV66" s="84" t="s">
        <v>315</v>
      </c>
      <c r="AW66" s="84" t="b">
        <v>1</v>
      </c>
      <c r="AX66" s="84" t="s">
        <v>315</v>
      </c>
      <c r="AY66" s="84" t="b">
        <v>1</v>
      </c>
      <c r="AZ66" s="84" t="s">
        <v>315</v>
      </c>
      <c r="BA66" s="84" t="b">
        <v>1</v>
      </c>
      <c r="BB66" s="84" t="s">
        <v>315</v>
      </c>
      <c r="BC66" s="84" t="b">
        <v>1</v>
      </c>
      <c r="BD66" s="84" t="s">
        <v>315</v>
      </c>
      <c r="BE66" s="84" t="b">
        <v>1</v>
      </c>
    </row>
    <row r="67" spans="1:57">
      <c r="A67" s="5" t="s">
        <v>267</v>
      </c>
      <c r="B67" s="5" t="s">
        <v>324</v>
      </c>
      <c r="C67" s="5" t="s">
        <v>321</v>
      </c>
      <c r="D67" s="84">
        <v>0.99239679929643854</v>
      </c>
      <c r="E67" s="84" t="b">
        <v>1</v>
      </c>
      <c r="F67" s="84">
        <v>1.4315217748411415</v>
      </c>
      <c r="G67" s="85" t="b">
        <v>1</v>
      </c>
      <c r="H67" s="84">
        <v>3.6115993573380338</v>
      </c>
      <c r="I67" s="16" t="b">
        <v>1</v>
      </c>
      <c r="J67" s="84">
        <v>2.0197572880671109</v>
      </c>
      <c r="K67" s="85" t="b">
        <v>0</v>
      </c>
      <c r="L67" s="84">
        <v>1.1907671307686072</v>
      </c>
      <c r="M67" s="85" t="b">
        <v>1</v>
      </c>
      <c r="N67" s="84">
        <v>3.718733797812781</v>
      </c>
      <c r="O67" s="85" t="b">
        <v>1</v>
      </c>
      <c r="P67" s="84">
        <v>8.2314481947725255</v>
      </c>
      <c r="Q67" s="85" t="b">
        <v>1</v>
      </c>
      <c r="R67" s="84">
        <v>1.768553006743053</v>
      </c>
      <c r="S67" s="85" t="b">
        <v>1</v>
      </c>
      <c r="T67" s="84">
        <v>6.8012500043552206</v>
      </c>
      <c r="U67" s="85" t="b">
        <v>1</v>
      </c>
      <c r="V67" s="84">
        <v>3.0334464879117471</v>
      </c>
      <c r="W67" s="85" t="b">
        <v>1</v>
      </c>
      <c r="X67" s="84">
        <v>0.84646706143332595</v>
      </c>
      <c r="Y67" s="85" t="b">
        <v>1</v>
      </c>
      <c r="Z67" s="84">
        <v>1.2690185364775577</v>
      </c>
      <c r="AA67" s="85" t="b">
        <v>1</v>
      </c>
      <c r="AB67" s="84">
        <v>3.6297861765650792</v>
      </c>
      <c r="AC67" s="85" t="b">
        <v>1</v>
      </c>
      <c r="AD67" s="84">
        <v>24.416158338031103</v>
      </c>
      <c r="AE67" s="17" t="b">
        <v>1</v>
      </c>
      <c r="AF67" s="84">
        <v>6.7475166673090765</v>
      </c>
      <c r="AG67" s="84" t="s">
        <v>1303</v>
      </c>
      <c r="AH67" s="84">
        <v>4.4814333755310907</v>
      </c>
      <c r="AI67" s="84" t="s">
        <v>1303</v>
      </c>
      <c r="AJ67" s="84">
        <v>9.4363766926277304</v>
      </c>
      <c r="AK67" s="84" t="s">
        <v>1303</v>
      </c>
      <c r="AL67" s="84">
        <v>14.932474228656426</v>
      </c>
      <c r="AM67" s="84" t="s">
        <v>1303</v>
      </c>
      <c r="AN67" s="84">
        <v>12.548013451487053</v>
      </c>
      <c r="AO67" s="84" t="s">
        <v>1303</v>
      </c>
      <c r="AP67" s="84" t="s">
        <v>315</v>
      </c>
      <c r="AQ67" s="84" t="b">
        <v>1</v>
      </c>
      <c r="AR67" s="84" t="s">
        <v>315</v>
      </c>
      <c r="AS67" s="84" t="b">
        <v>1</v>
      </c>
      <c r="AT67" s="84" t="s">
        <v>315</v>
      </c>
      <c r="AU67" s="84" t="b">
        <v>1</v>
      </c>
      <c r="AV67" s="84" t="s">
        <v>315</v>
      </c>
      <c r="AW67" s="84" t="b">
        <v>1</v>
      </c>
      <c r="AX67" s="84" t="s">
        <v>315</v>
      </c>
      <c r="AY67" s="84" t="b">
        <v>1</v>
      </c>
      <c r="AZ67" s="84" t="s">
        <v>315</v>
      </c>
      <c r="BA67" s="84" t="b">
        <v>1</v>
      </c>
      <c r="BB67" s="84" t="s">
        <v>315</v>
      </c>
      <c r="BC67" s="84" t="b">
        <v>1</v>
      </c>
      <c r="BD67" s="84" t="s">
        <v>315</v>
      </c>
      <c r="BE67" s="84" t="b">
        <v>1</v>
      </c>
    </row>
    <row r="68" spans="1:57">
      <c r="A68" s="5" t="s">
        <v>268</v>
      </c>
      <c r="B68" s="5" t="s">
        <v>325</v>
      </c>
      <c r="C68" s="5" t="s">
        <v>321</v>
      </c>
      <c r="D68" s="84">
        <v>1.0767607990411761</v>
      </c>
      <c r="E68" s="84" t="b">
        <v>1</v>
      </c>
      <c r="F68" s="84">
        <v>1.553215942670888</v>
      </c>
      <c r="G68" s="85" t="b">
        <v>1</v>
      </c>
      <c r="H68" s="84">
        <v>3.9186226845762562</v>
      </c>
      <c r="I68" s="16" t="b">
        <v>1</v>
      </c>
      <c r="J68" s="84">
        <v>2.5978237624226641</v>
      </c>
      <c r="K68" s="85" t="b">
        <v>0</v>
      </c>
      <c r="L68" s="84">
        <v>1.2919946619208886</v>
      </c>
      <c r="M68" s="85" t="b">
        <v>1</v>
      </c>
      <c r="N68" s="84">
        <v>4.0348646613865462</v>
      </c>
      <c r="O68" s="85" t="b">
        <v>1</v>
      </c>
      <c r="P68" s="84">
        <v>8.9312064909449145</v>
      </c>
      <c r="Q68" s="85" t="b">
        <v>1</v>
      </c>
      <c r="R68" s="84">
        <v>1.9188983177267267</v>
      </c>
      <c r="S68" s="85" t="b">
        <v>1</v>
      </c>
      <c r="T68" s="84">
        <v>7.3794266510736524</v>
      </c>
      <c r="U68" s="85" t="b">
        <v>1</v>
      </c>
      <c r="V68" s="84">
        <v>3.2913208370766096</v>
      </c>
      <c r="W68" s="85" t="b">
        <v>1</v>
      </c>
      <c r="X68" s="84">
        <v>0.91842552301373115</v>
      </c>
      <c r="Y68" s="85" t="b">
        <v>1</v>
      </c>
      <c r="Z68" s="84">
        <v>1.3768982470563906</v>
      </c>
      <c r="AA68" s="85" t="b">
        <v>1</v>
      </c>
      <c r="AB68" s="84">
        <v>3.9383555716803049</v>
      </c>
      <c r="AC68" s="85" t="b">
        <v>1</v>
      </c>
      <c r="AD68" s="84">
        <v>26.491784516246771</v>
      </c>
      <c r="AE68" s="17" t="b">
        <v>1</v>
      </c>
      <c r="AF68" s="84">
        <v>7.3211254242116013</v>
      </c>
      <c r="AG68" s="84" t="s">
        <v>1303</v>
      </c>
      <c r="AH68" s="84">
        <v>4.8624015975340207</v>
      </c>
      <c r="AI68" s="84" t="s">
        <v>1303</v>
      </c>
      <c r="AJ68" s="84">
        <v>10.238566382732014</v>
      </c>
      <c r="AK68" s="84" t="s">
        <v>1303</v>
      </c>
      <c r="AL68" s="84">
        <v>16.201889096688831</v>
      </c>
      <c r="AM68" s="84" t="s">
        <v>1303</v>
      </c>
      <c r="AN68" s="84">
        <v>13.614724473095258</v>
      </c>
      <c r="AO68" s="84" t="s">
        <v>1303</v>
      </c>
      <c r="AP68" s="84" t="s">
        <v>315</v>
      </c>
      <c r="AQ68" s="84" t="b">
        <v>1</v>
      </c>
      <c r="AR68" s="84" t="s">
        <v>315</v>
      </c>
      <c r="AS68" s="84" t="b">
        <v>1</v>
      </c>
      <c r="AT68" s="84" t="s">
        <v>315</v>
      </c>
      <c r="AU68" s="84" t="b">
        <v>1</v>
      </c>
      <c r="AV68" s="84" t="s">
        <v>315</v>
      </c>
      <c r="AW68" s="84" t="b">
        <v>1</v>
      </c>
      <c r="AX68" s="84" t="s">
        <v>315</v>
      </c>
      <c r="AY68" s="84" t="b">
        <v>1</v>
      </c>
      <c r="AZ68" s="84" t="s">
        <v>315</v>
      </c>
      <c r="BA68" s="84" t="b">
        <v>1</v>
      </c>
      <c r="BB68" s="84" t="s">
        <v>315</v>
      </c>
      <c r="BC68" s="84" t="b">
        <v>1</v>
      </c>
      <c r="BD68" s="84" t="s">
        <v>315</v>
      </c>
      <c r="BE68" s="84" t="b">
        <v>1</v>
      </c>
    </row>
    <row r="69" spans="1:57">
      <c r="A69" s="5" t="s">
        <v>266</v>
      </c>
      <c r="B69" s="5" t="s">
        <v>326</v>
      </c>
      <c r="C69" s="5" t="s">
        <v>321</v>
      </c>
      <c r="D69" s="84">
        <v>0.92467323186295913</v>
      </c>
      <c r="E69" s="84" t="b">
        <v>1</v>
      </c>
      <c r="F69" s="84">
        <v>1.3338312527438518</v>
      </c>
      <c r="G69" s="85" t="b">
        <v>1</v>
      </c>
      <c r="H69" s="84">
        <v>3.3651350471016443</v>
      </c>
      <c r="I69" s="16" t="b">
        <v>1</v>
      </c>
      <c r="J69" s="84">
        <v>1.8541117710555373</v>
      </c>
      <c r="K69" s="85" t="b">
        <v>1</v>
      </c>
      <c r="L69" s="84">
        <v>1.1095062902103241</v>
      </c>
      <c r="M69" s="85" t="b">
        <v>1</v>
      </c>
      <c r="N69" s="84">
        <v>3.4649583732025047</v>
      </c>
      <c r="O69" s="85" t="b">
        <v>1</v>
      </c>
      <c r="P69" s="84">
        <v>7.6697141814332195</v>
      </c>
      <c r="Q69" s="85" t="b">
        <v>1</v>
      </c>
      <c r="R69" s="84">
        <v>1.6478626549636448</v>
      </c>
      <c r="S69" s="85" t="b">
        <v>1</v>
      </c>
      <c r="T69" s="84">
        <v>6.3371161884980465</v>
      </c>
      <c r="U69" s="85" t="b">
        <v>1</v>
      </c>
      <c r="V69" s="84">
        <v>2.8264367334208154</v>
      </c>
      <c r="W69" s="85" t="b">
        <v>1</v>
      </c>
      <c r="X69" s="84">
        <v>0.78870209367462285</v>
      </c>
      <c r="Y69" s="85" t="b">
        <v>1</v>
      </c>
      <c r="Z69" s="84">
        <v>1.1824176299748341</v>
      </c>
      <c r="AA69" s="85" t="b">
        <v>1</v>
      </c>
      <c r="AB69" s="84">
        <v>3.3820807536213611</v>
      </c>
      <c r="AC69" s="85" t="b">
        <v>1</v>
      </c>
      <c r="AD69" s="84">
        <v>22.749940402982897</v>
      </c>
      <c r="AE69" s="17" t="b">
        <v>1</v>
      </c>
      <c r="AF69" s="84">
        <v>6.2870497448532614</v>
      </c>
      <c r="AG69" s="84" t="s">
        <v>1303</v>
      </c>
      <c r="AH69" s="84">
        <v>4.1756094796644465</v>
      </c>
      <c r="AI69" s="84" t="s">
        <v>1303</v>
      </c>
      <c r="AJ69" s="84">
        <v>8.7924154326519286</v>
      </c>
      <c r="AK69" s="84" t="s">
        <v>1303</v>
      </c>
      <c r="AL69" s="84">
        <v>13.913445926580023</v>
      </c>
      <c r="AM69" s="84" t="s">
        <v>1303</v>
      </c>
      <c r="AN69" s="84">
        <v>11.69170654306045</v>
      </c>
      <c r="AO69" s="84" t="s">
        <v>1303</v>
      </c>
      <c r="AP69" s="84" t="s">
        <v>315</v>
      </c>
      <c r="AQ69" s="84" t="b">
        <v>1</v>
      </c>
      <c r="AR69" s="84" t="s">
        <v>315</v>
      </c>
      <c r="AS69" s="84" t="b">
        <v>1</v>
      </c>
      <c r="AT69" s="84" t="s">
        <v>315</v>
      </c>
      <c r="AU69" s="84" t="b">
        <v>1</v>
      </c>
      <c r="AV69" s="84" t="s">
        <v>315</v>
      </c>
      <c r="AW69" s="84" t="b">
        <v>1</v>
      </c>
      <c r="AX69" s="84" t="s">
        <v>315</v>
      </c>
      <c r="AY69" s="84" t="b">
        <v>1</v>
      </c>
      <c r="AZ69" s="84" t="s">
        <v>315</v>
      </c>
      <c r="BA69" s="84" t="b">
        <v>1</v>
      </c>
      <c r="BB69" s="84" t="s">
        <v>315</v>
      </c>
      <c r="BC69" s="84" t="b">
        <v>1</v>
      </c>
      <c r="BD69" s="84" t="s">
        <v>315</v>
      </c>
      <c r="BE69" s="84" t="b">
        <v>1</v>
      </c>
    </row>
    <row r="70" spans="1:57">
      <c r="A70" s="5" t="s">
        <v>312</v>
      </c>
      <c r="B70" s="5" t="s">
        <v>327</v>
      </c>
      <c r="C70" s="5" t="s">
        <v>328</v>
      </c>
      <c r="D70" s="84">
        <v>0.83441950601273995</v>
      </c>
      <c r="E70" s="84" t="b">
        <v>1</v>
      </c>
      <c r="F70" s="84">
        <v>1.2036412179646907</v>
      </c>
      <c r="G70" s="85" t="b">
        <v>1</v>
      </c>
      <c r="H70" s="84">
        <v>3.0366774195588064</v>
      </c>
      <c r="I70" s="16" t="b">
        <v>1</v>
      </c>
      <c r="J70" s="84">
        <v>1.6731391964051754</v>
      </c>
      <c r="K70" s="85" t="b">
        <v>1</v>
      </c>
      <c r="L70" s="84">
        <v>1.0012117347985836</v>
      </c>
      <c r="M70" s="85" t="b">
        <v>1</v>
      </c>
      <c r="N70" s="84">
        <v>3.1267573824942674</v>
      </c>
      <c r="O70" s="85" t="b">
        <v>1</v>
      </c>
      <c r="P70" s="84">
        <v>6.9211034752640996</v>
      </c>
      <c r="Q70" s="85" t="b">
        <v>1</v>
      </c>
      <c r="R70" s="84">
        <v>1.4870212472370881</v>
      </c>
      <c r="S70" s="85" t="b">
        <v>1</v>
      </c>
      <c r="T70" s="84">
        <v>5.7185751434573326</v>
      </c>
      <c r="U70" s="85" t="b">
        <v>1</v>
      </c>
      <c r="V70" s="84">
        <v>2.5505593344858393</v>
      </c>
      <c r="W70" s="85" t="b">
        <v>1</v>
      </c>
      <c r="X70" s="84">
        <v>0.71171997708778401</v>
      </c>
      <c r="Y70" s="85" t="b">
        <v>1</v>
      </c>
      <c r="Z70" s="84">
        <v>1.0670064847844316</v>
      </c>
      <c r="AA70" s="85" t="b">
        <v>1</v>
      </c>
      <c r="AB70" s="84">
        <v>3.051969122158146</v>
      </c>
      <c r="AC70" s="85" t="b">
        <v>1</v>
      </c>
      <c r="AD70" s="84">
        <v>20.529407988409933</v>
      </c>
      <c r="AE70" s="17" t="b">
        <v>1</v>
      </c>
      <c r="AF70" s="84">
        <v>5.6733954889217211</v>
      </c>
      <c r="AG70" s="84" t="s">
        <v>1303</v>
      </c>
      <c r="AH70" s="84">
        <v>3.7680446229680604</v>
      </c>
      <c r="AI70" s="84" t="s">
        <v>1303</v>
      </c>
      <c r="AJ70" s="84">
        <v>7.9342222627025576</v>
      </c>
      <c r="AK70" s="84" t="s">
        <v>1303</v>
      </c>
      <c r="AL70" s="84">
        <v>12.555409064455837</v>
      </c>
      <c r="AM70" s="84" t="s">
        <v>1303</v>
      </c>
      <c r="AN70" s="84">
        <v>10.550524944310569</v>
      </c>
      <c r="AO70" s="84" t="s">
        <v>1303</v>
      </c>
      <c r="AP70" s="84" t="s">
        <v>315</v>
      </c>
      <c r="AQ70" s="84" t="b">
        <v>1</v>
      </c>
      <c r="AR70" s="84" t="s">
        <v>315</v>
      </c>
      <c r="AS70" s="84" t="b">
        <v>1</v>
      </c>
      <c r="AT70" s="84" t="s">
        <v>315</v>
      </c>
      <c r="AU70" s="84" t="b">
        <v>1</v>
      </c>
      <c r="AV70" s="84" t="s">
        <v>315</v>
      </c>
      <c r="AW70" s="84" t="b">
        <v>1</v>
      </c>
      <c r="AX70" s="84" t="s">
        <v>315</v>
      </c>
      <c r="AY70" s="84" t="b">
        <v>1</v>
      </c>
      <c r="AZ70" s="84" t="s">
        <v>315</v>
      </c>
      <c r="BA70" s="84" t="b">
        <v>1</v>
      </c>
      <c r="BB70" s="84" t="s">
        <v>315</v>
      </c>
      <c r="BC70" s="84" t="b">
        <v>1</v>
      </c>
      <c r="BD70" s="84" t="s">
        <v>315</v>
      </c>
      <c r="BE70" s="84" t="b">
        <v>1</v>
      </c>
    </row>
    <row r="71" spans="1:57">
      <c r="A71" s="5" t="s">
        <v>265</v>
      </c>
      <c r="B71" s="5" t="s">
        <v>329</v>
      </c>
      <c r="C71" s="5" t="s">
        <v>328</v>
      </c>
      <c r="D71" s="84">
        <v>0.62525156387156344</v>
      </c>
      <c r="E71" s="84" t="b">
        <v>1</v>
      </c>
      <c r="F71" s="84">
        <v>0.9019186973095592</v>
      </c>
      <c r="G71" s="85" t="b">
        <v>1</v>
      </c>
      <c r="H71" s="84">
        <v>2.2754589170924993</v>
      </c>
      <c r="I71" s="16" t="b">
        <v>1</v>
      </c>
      <c r="J71" s="84">
        <v>7.8788760655498065</v>
      </c>
      <c r="K71" s="85" t="b">
        <v>0</v>
      </c>
      <c r="L71" s="84">
        <v>0.7502331841938239</v>
      </c>
      <c r="M71" s="85" t="b">
        <v>1</v>
      </c>
      <c r="N71" s="84">
        <v>2.3429581034047016</v>
      </c>
      <c r="O71" s="85" t="b">
        <v>1</v>
      </c>
      <c r="P71" s="84">
        <v>5.1861572511701564</v>
      </c>
      <c r="Q71" s="85" t="b">
        <v>1</v>
      </c>
      <c r="R71" s="84">
        <v>1.9615772157081257</v>
      </c>
      <c r="S71" s="85" t="b">
        <v>0</v>
      </c>
      <c r="T71" s="84">
        <v>4.2850724675043201</v>
      </c>
      <c r="U71" s="85" t="b">
        <v>1</v>
      </c>
      <c r="V71" s="84">
        <v>1.9111983853960104</v>
      </c>
      <c r="W71" s="85" t="b">
        <v>1</v>
      </c>
      <c r="X71" s="84">
        <v>0.53330971472516842</v>
      </c>
      <c r="Y71" s="85" t="b">
        <v>1</v>
      </c>
      <c r="Z71" s="84">
        <v>0.79953484843675193</v>
      </c>
      <c r="AA71" s="85" t="b">
        <v>1</v>
      </c>
      <c r="AB71" s="84">
        <v>2.2869173752129046</v>
      </c>
      <c r="AC71" s="85" t="b">
        <v>1</v>
      </c>
      <c r="AD71" s="84">
        <v>15.38320276265773</v>
      </c>
      <c r="AE71" s="17" t="b">
        <v>1</v>
      </c>
      <c r="AF71" s="84">
        <v>4.2512182137985866</v>
      </c>
      <c r="AG71" s="84" t="s">
        <v>1303</v>
      </c>
      <c r="AH71" s="84">
        <v>2.8234907936256279</v>
      </c>
      <c r="AI71" s="84" t="s">
        <v>1303</v>
      </c>
      <c r="AJ71" s="84">
        <v>5.9453126899739637</v>
      </c>
      <c r="AK71" s="84" t="s">
        <v>1303</v>
      </c>
      <c r="AL71" s="84">
        <v>9.4080844180053944</v>
      </c>
      <c r="AM71" s="84" t="s">
        <v>1303</v>
      </c>
      <c r="AN71" s="84">
        <v>7.9057742221517575</v>
      </c>
      <c r="AO71" s="84" t="s">
        <v>1303</v>
      </c>
      <c r="AP71" s="84" t="s">
        <v>315</v>
      </c>
      <c r="AQ71" s="84" t="b">
        <v>1</v>
      </c>
      <c r="AR71" s="84" t="s">
        <v>315</v>
      </c>
      <c r="AS71" s="84" t="b">
        <v>1</v>
      </c>
      <c r="AT71" s="84" t="s">
        <v>315</v>
      </c>
      <c r="AU71" s="84" t="b">
        <v>1</v>
      </c>
      <c r="AV71" s="84" t="s">
        <v>315</v>
      </c>
      <c r="AW71" s="84" t="b">
        <v>1</v>
      </c>
      <c r="AX71" s="84" t="s">
        <v>315</v>
      </c>
      <c r="AY71" s="84" t="b">
        <v>1</v>
      </c>
      <c r="AZ71" s="84" t="s">
        <v>315</v>
      </c>
      <c r="BA71" s="84" t="b">
        <v>1</v>
      </c>
      <c r="BB71" s="84" t="s">
        <v>315</v>
      </c>
      <c r="BC71" s="84" t="b">
        <v>1</v>
      </c>
      <c r="BD71" s="84" t="s">
        <v>315</v>
      </c>
      <c r="BE71" s="84" t="b">
        <v>1</v>
      </c>
    </row>
    <row r="72" spans="1:57">
      <c r="A72" s="5" t="s">
        <v>264</v>
      </c>
      <c r="B72" s="5" t="s">
        <v>330</v>
      </c>
      <c r="C72" s="5" t="s">
        <v>328</v>
      </c>
      <c r="D72" s="84">
        <v>0.66832129261836604</v>
      </c>
      <c r="E72" s="84" t="b">
        <v>1</v>
      </c>
      <c r="F72" s="84">
        <v>0.96404632063649842</v>
      </c>
      <c r="G72" s="85" t="b">
        <v>1</v>
      </c>
      <c r="H72" s="84">
        <v>2.4322012652872469</v>
      </c>
      <c r="I72" s="16" t="b">
        <v>1</v>
      </c>
      <c r="J72" s="84">
        <v>4.9347368739803041</v>
      </c>
      <c r="K72" s="85" t="b">
        <v>0</v>
      </c>
      <c r="L72" s="84">
        <v>0.80191212689010383</v>
      </c>
      <c r="M72" s="85" t="b">
        <v>1</v>
      </c>
      <c r="N72" s="84">
        <v>2.504350054756129</v>
      </c>
      <c r="O72" s="85" t="b">
        <v>1</v>
      </c>
      <c r="P72" s="84">
        <v>5.5433996779832535</v>
      </c>
      <c r="Q72" s="85" t="b">
        <v>1</v>
      </c>
      <c r="R72" s="84">
        <v>2.3352863046696757</v>
      </c>
      <c r="S72" s="85" t="b">
        <v>0</v>
      </c>
      <c r="T72" s="84">
        <v>4.5802447141645679</v>
      </c>
      <c r="U72" s="85" t="b">
        <v>1</v>
      </c>
      <c r="V72" s="84">
        <v>2.0428490693713357</v>
      </c>
      <c r="W72" s="85" t="b">
        <v>1</v>
      </c>
      <c r="X72" s="84">
        <v>0.570046135837049</v>
      </c>
      <c r="Y72" s="85" t="b">
        <v>1</v>
      </c>
      <c r="Z72" s="84">
        <v>0.85460987908931096</v>
      </c>
      <c r="AA72" s="85" t="b">
        <v>1</v>
      </c>
      <c r="AB72" s="84">
        <v>2.4444490260045884</v>
      </c>
      <c r="AC72" s="85" t="b">
        <v>1</v>
      </c>
      <c r="AD72" s="84">
        <v>16.442856841956971</v>
      </c>
      <c r="AE72" s="17" t="b">
        <v>1</v>
      </c>
      <c r="AF72" s="84">
        <v>4.5440584494599294</v>
      </c>
      <c r="AG72" s="84" t="s">
        <v>1303</v>
      </c>
      <c r="AH72" s="84">
        <v>3.0179836819721335</v>
      </c>
      <c r="AI72" s="84" t="s">
        <v>1303</v>
      </c>
      <c r="AJ72" s="84">
        <v>6.3548486586432089</v>
      </c>
      <c r="AK72" s="84" t="s">
        <v>1303</v>
      </c>
      <c r="AL72" s="84">
        <v>10.056149400684504</v>
      </c>
      <c r="AM72" s="84" t="s">
        <v>1303</v>
      </c>
      <c r="AN72" s="84">
        <v>8.4503543095219733</v>
      </c>
      <c r="AO72" s="84" t="s">
        <v>1303</v>
      </c>
      <c r="AP72" s="84" t="s">
        <v>315</v>
      </c>
      <c r="AQ72" s="84" t="b">
        <v>1</v>
      </c>
      <c r="AR72" s="84" t="s">
        <v>315</v>
      </c>
      <c r="AS72" s="84" t="b">
        <v>1</v>
      </c>
      <c r="AT72" s="84" t="s">
        <v>315</v>
      </c>
      <c r="AU72" s="84" t="b">
        <v>1</v>
      </c>
      <c r="AV72" s="84" t="s">
        <v>315</v>
      </c>
      <c r="AW72" s="84" t="b">
        <v>1</v>
      </c>
      <c r="AX72" s="84" t="s">
        <v>315</v>
      </c>
      <c r="AY72" s="84" t="b">
        <v>1</v>
      </c>
      <c r="AZ72" s="84" t="s">
        <v>315</v>
      </c>
      <c r="BA72" s="84" t="b">
        <v>1</v>
      </c>
      <c r="BB72" s="84" t="s">
        <v>315</v>
      </c>
      <c r="BC72" s="84" t="b">
        <v>1</v>
      </c>
      <c r="BD72" s="84" t="s">
        <v>315</v>
      </c>
      <c r="BE72" s="84" t="b">
        <v>1</v>
      </c>
    </row>
    <row r="73" spans="1:57">
      <c r="A73" s="5" t="s">
        <v>267</v>
      </c>
      <c r="B73" s="5" t="s">
        <v>331</v>
      </c>
      <c r="C73" s="5" t="s">
        <v>328</v>
      </c>
      <c r="D73" s="84">
        <v>0.77331649142131387</v>
      </c>
      <c r="E73" s="84" t="b">
        <v>1</v>
      </c>
      <c r="F73" s="84">
        <v>1.1155007725722079</v>
      </c>
      <c r="G73" s="85" t="b">
        <v>1</v>
      </c>
      <c r="H73" s="84">
        <v>2.8143070850451704</v>
      </c>
      <c r="I73" s="16" t="b">
        <v>1</v>
      </c>
      <c r="J73" s="84">
        <v>8.1777718399878268</v>
      </c>
      <c r="K73" s="85" t="b">
        <v>0</v>
      </c>
      <c r="L73" s="84">
        <v>0.92789483029231379</v>
      </c>
      <c r="M73" s="85" t="b">
        <v>1</v>
      </c>
      <c r="N73" s="84">
        <v>2.8977906570166403</v>
      </c>
      <c r="O73" s="85" t="b">
        <v>1</v>
      </c>
      <c r="P73" s="84">
        <v>26.66261452982047</v>
      </c>
      <c r="Q73" s="85" t="b">
        <v>0</v>
      </c>
      <c r="R73" s="84">
        <v>4.7005323489304427</v>
      </c>
      <c r="S73" s="85" t="b">
        <v>0</v>
      </c>
      <c r="T73" s="84">
        <v>5.2998143427869984</v>
      </c>
      <c r="U73" s="85" t="b">
        <v>1</v>
      </c>
      <c r="V73" s="84">
        <v>2.3637865384181898</v>
      </c>
      <c r="W73" s="85" t="b">
        <v>1</v>
      </c>
      <c r="X73" s="84">
        <v>0.6596020246290597</v>
      </c>
      <c r="Y73" s="85" t="b">
        <v>1</v>
      </c>
      <c r="Z73" s="84">
        <v>0.98887155105011182</v>
      </c>
      <c r="AA73" s="85" t="b">
        <v>1</v>
      </c>
      <c r="AB73" s="84">
        <v>2.8284790042258314</v>
      </c>
      <c r="AC73" s="85" t="b">
        <v>1</v>
      </c>
      <c r="AD73" s="84">
        <v>19.026076981847872</v>
      </c>
      <c r="AE73" s="17" t="b">
        <v>1</v>
      </c>
      <c r="AF73" s="84">
        <v>5.2579431117367346</v>
      </c>
      <c r="AG73" s="84" t="s">
        <v>1303</v>
      </c>
      <c r="AH73" s="84">
        <v>3.4921176055394354</v>
      </c>
      <c r="AI73" s="84" t="s">
        <v>1303</v>
      </c>
      <c r="AJ73" s="84">
        <v>7.3532136750603962</v>
      </c>
      <c r="AK73" s="84" t="s">
        <v>1303</v>
      </c>
      <c r="AL73" s="84">
        <v>11.635999417703099</v>
      </c>
      <c r="AM73" s="84" t="s">
        <v>1303</v>
      </c>
      <c r="AN73" s="84">
        <v>9.7779292955104182</v>
      </c>
      <c r="AO73" s="84" t="s">
        <v>1303</v>
      </c>
      <c r="AP73" s="84" t="s">
        <v>315</v>
      </c>
      <c r="AQ73" s="84" t="b">
        <v>1</v>
      </c>
      <c r="AR73" s="84" t="s">
        <v>315</v>
      </c>
      <c r="AS73" s="84" t="b">
        <v>1</v>
      </c>
      <c r="AT73" s="84" t="s">
        <v>315</v>
      </c>
      <c r="AU73" s="84" t="b">
        <v>1</v>
      </c>
      <c r="AV73" s="84" t="s">
        <v>315</v>
      </c>
      <c r="AW73" s="84" t="b">
        <v>1</v>
      </c>
      <c r="AX73" s="84" t="s">
        <v>315</v>
      </c>
      <c r="AY73" s="84" t="b">
        <v>1</v>
      </c>
      <c r="AZ73" s="84" t="s">
        <v>315</v>
      </c>
      <c r="BA73" s="84" t="b">
        <v>1</v>
      </c>
      <c r="BB73" s="84" t="s">
        <v>315</v>
      </c>
      <c r="BC73" s="84" t="b">
        <v>1</v>
      </c>
      <c r="BD73" s="84" t="s">
        <v>315</v>
      </c>
      <c r="BE73" s="84" t="b">
        <v>1</v>
      </c>
    </row>
    <row r="74" spans="1:57">
      <c r="A74" s="5" t="s">
        <v>268</v>
      </c>
      <c r="B74" s="5" t="s">
        <v>332</v>
      </c>
      <c r="C74" s="5" t="s">
        <v>328</v>
      </c>
      <c r="D74" s="84">
        <v>0.76678929681056052</v>
      </c>
      <c r="E74" s="84" t="b">
        <v>1</v>
      </c>
      <c r="F74" s="84">
        <v>1.1060853641181061</v>
      </c>
      <c r="G74" s="85" t="b">
        <v>1</v>
      </c>
      <c r="H74" s="84">
        <v>2.7905528650818154</v>
      </c>
      <c r="I74" s="16" t="b">
        <v>1</v>
      </c>
      <c r="J74" s="84">
        <v>5.5835561584276201</v>
      </c>
      <c r="K74" s="85" t="b">
        <v>0</v>
      </c>
      <c r="L74" s="84">
        <v>0.92006291386117922</v>
      </c>
      <c r="M74" s="85" t="b">
        <v>1</v>
      </c>
      <c r="N74" s="84">
        <v>2.8733317921541994</v>
      </c>
      <c r="O74" s="85" t="b">
        <v>1</v>
      </c>
      <c r="P74" s="84">
        <v>6.3601438229919056</v>
      </c>
      <c r="Q74" s="85" t="b">
        <v>1</v>
      </c>
      <c r="R74" s="84">
        <v>4.1971506534438898</v>
      </c>
      <c r="S74" s="85" t="b">
        <v>0</v>
      </c>
      <c r="T74" s="84">
        <v>5.2550811449307711</v>
      </c>
      <c r="U74" s="85" t="b">
        <v>1</v>
      </c>
      <c r="V74" s="84">
        <v>2.3438349468955817</v>
      </c>
      <c r="W74" s="85" t="b">
        <v>1</v>
      </c>
      <c r="X74" s="84">
        <v>0.65403463944050921</v>
      </c>
      <c r="Y74" s="85" t="b">
        <v>1</v>
      </c>
      <c r="Z74" s="84">
        <v>0.98052495928549221</v>
      </c>
      <c r="AA74" s="85" t="b">
        <v>1</v>
      </c>
      <c r="AB74" s="84">
        <v>2.8046051658713957</v>
      </c>
      <c r="AC74" s="85" t="b">
        <v>1</v>
      </c>
      <c r="AD74" s="84">
        <v>18.865486966611744</v>
      </c>
      <c r="AE74" s="17" t="b">
        <v>1</v>
      </c>
      <c r="AF74" s="84">
        <v>5.2135633289139234</v>
      </c>
      <c r="AG74" s="84" t="s">
        <v>1303</v>
      </c>
      <c r="AH74" s="84">
        <v>3.462642311183433</v>
      </c>
      <c r="AI74" s="84" t="s">
        <v>1303</v>
      </c>
      <c r="AJ74" s="84">
        <v>7.2911487156239838</v>
      </c>
      <c r="AK74" s="84" t="s">
        <v>1303</v>
      </c>
      <c r="AL74" s="84">
        <v>11.537785512358383</v>
      </c>
      <c r="AM74" s="84" t="s">
        <v>1303</v>
      </c>
      <c r="AN74" s="84">
        <v>9.6953984713136112</v>
      </c>
      <c r="AO74" s="84" t="s">
        <v>1303</v>
      </c>
      <c r="AP74" s="84" t="s">
        <v>315</v>
      </c>
      <c r="AQ74" s="84" t="b">
        <v>1</v>
      </c>
      <c r="AR74" s="84" t="s">
        <v>315</v>
      </c>
      <c r="AS74" s="84" t="b">
        <v>1</v>
      </c>
      <c r="AT74" s="84" t="s">
        <v>315</v>
      </c>
      <c r="AU74" s="84" t="b">
        <v>1</v>
      </c>
      <c r="AV74" s="84" t="s">
        <v>315</v>
      </c>
      <c r="AW74" s="84" t="b">
        <v>1</v>
      </c>
      <c r="AX74" s="84" t="s">
        <v>315</v>
      </c>
      <c r="AY74" s="84" t="b">
        <v>1</v>
      </c>
      <c r="AZ74" s="84" t="s">
        <v>315</v>
      </c>
      <c r="BA74" s="84" t="b">
        <v>1</v>
      </c>
      <c r="BB74" s="84" t="s">
        <v>315</v>
      </c>
      <c r="BC74" s="84" t="b">
        <v>1</v>
      </c>
      <c r="BD74" s="84" t="s">
        <v>315</v>
      </c>
      <c r="BE74" s="84" t="b">
        <v>1</v>
      </c>
    </row>
    <row r="75" spans="1:57">
      <c r="A75" s="5" t="s">
        <v>266</v>
      </c>
      <c r="B75" s="5" t="s">
        <v>333</v>
      </c>
      <c r="C75" s="5" t="s">
        <v>328</v>
      </c>
      <c r="D75" s="84">
        <v>0.57709622904001223</v>
      </c>
      <c r="E75" s="84" t="b">
        <v>1</v>
      </c>
      <c r="F75" s="84">
        <v>0.83245514156753775</v>
      </c>
      <c r="G75" s="85" t="b">
        <v>1</v>
      </c>
      <c r="H75" s="84">
        <v>2.1002086780214668</v>
      </c>
      <c r="I75" s="16" t="b">
        <v>1</v>
      </c>
      <c r="J75" s="84">
        <v>2.2178176584388667</v>
      </c>
      <c r="K75" s="85" t="b">
        <v>0</v>
      </c>
      <c r="L75" s="84">
        <v>0.69245207291936139</v>
      </c>
      <c r="M75" s="85" t="b">
        <v>1</v>
      </c>
      <c r="N75" s="84">
        <v>2.1625092433216806</v>
      </c>
      <c r="O75" s="85" t="b">
        <v>1</v>
      </c>
      <c r="P75" s="84">
        <v>5.5799216333283335</v>
      </c>
      <c r="Q75" s="85" t="b">
        <v>0</v>
      </c>
      <c r="R75" s="84">
        <v>1.6397042819626417</v>
      </c>
      <c r="S75" s="85" t="b">
        <v>0</v>
      </c>
      <c r="T75" s="84">
        <v>4.619754086477184</v>
      </c>
      <c r="U75" s="85" t="b">
        <v>0</v>
      </c>
      <c r="V75" s="84">
        <v>1.7640025949394664</v>
      </c>
      <c r="W75" s="85" t="b">
        <v>1</v>
      </c>
      <c r="X75" s="84">
        <v>0.49223551457045278</v>
      </c>
      <c r="Y75" s="85" t="b">
        <v>1</v>
      </c>
      <c r="Z75" s="84">
        <v>0.73795664446144082</v>
      </c>
      <c r="AA75" s="85" t="b">
        <v>1</v>
      </c>
      <c r="AB75" s="84">
        <v>2.1107846339310425</v>
      </c>
      <c r="AC75" s="85" t="b">
        <v>1</v>
      </c>
      <c r="AD75" s="84">
        <v>14.198426390039817</v>
      </c>
      <c r="AE75" s="17" t="b">
        <v>1</v>
      </c>
      <c r="AF75" s="84">
        <v>3.9237998619597856</v>
      </c>
      <c r="AG75" s="84" t="s">
        <v>1303</v>
      </c>
      <c r="AH75" s="84">
        <v>2.6060324897727898</v>
      </c>
      <c r="AI75" s="84" t="s">
        <v>1303</v>
      </c>
      <c r="AJ75" s="84">
        <v>5.4874193558234596</v>
      </c>
      <c r="AK75" s="84" t="s">
        <v>1303</v>
      </c>
      <c r="AL75" s="84">
        <v>8.6834969376202764</v>
      </c>
      <c r="AM75" s="84" t="s">
        <v>1303</v>
      </c>
      <c r="AN75" s="84">
        <v>7.296890971363811</v>
      </c>
      <c r="AO75" s="84" t="s">
        <v>1303</v>
      </c>
      <c r="AP75" s="84" t="s">
        <v>315</v>
      </c>
      <c r="AQ75" s="84" t="b">
        <v>1</v>
      </c>
      <c r="AR75" s="84" t="s">
        <v>315</v>
      </c>
      <c r="AS75" s="84" t="b">
        <v>1</v>
      </c>
      <c r="AT75" s="84" t="s">
        <v>315</v>
      </c>
      <c r="AU75" s="84" t="b">
        <v>1</v>
      </c>
      <c r="AV75" s="84" t="s">
        <v>315</v>
      </c>
      <c r="AW75" s="84" t="b">
        <v>1</v>
      </c>
      <c r="AX75" s="84" t="s">
        <v>315</v>
      </c>
      <c r="AY75" s="84" t="b">
        <v>1</v>
      </c>
      <c r="AZ75" s="84" t="s">
        <v>315</v>
      </c>
      <c r="BA75" s="84" t="b">
        <v>1</v>
      </c>
      <c r="BB75" s="84" t="s">
        <v>315</v>
      </c>
      <c r="BC75" s="84" t="b">
        <v>1</v>
      </c>
      <c r="BD75" s="84" t="s">
        <v>315</v>
      </c>
      <c r="BE75" s="84" t="b">
        <v>1</v>
      </c>
    </row>
    <row r="76" spans="1:57">
      <c r="A76" s="5" t="s">
        <v>312</v>
      </c>
      <c r="B76" s="5" t="s">
        <v>334</v>
      </c>
      <c r="C76" s="5" t="s">
        <v>335</v>
      </c>
      <c r="D76" s="84">
        <v>2.0031272018652024</v>
      </c>
      <c r="E76" s="84" t="b">
        <v>1</v>
      </c>
      <c r="F76" s="84">
        <v>2.8894895764270676</v>
      </c>
      <c r="G76" s="85" t="b">
        <v>1</v>
      </c>
      <c r="H76" s="84">
        <v>7.2899196370359078</v>
      </c>
      <c r="I76" s="16" t="b">
        <v>1</v>
      </c>
      <c r="J76" s="84">
        <v>15.887897184899053</v>
      </c>
      <c r="K76" s="85" t="b">
        <v>0</v>
      </c>
      <c r="L76" s="84">
        <v>2.4035325712664619</v>
      </c>
      <c r="M76" s="85" t="b">
        <v>1</v>
      </c>
      <c r="N76" s="84">
        <v>7.5061677266344704</v>
      </c>
      <c r="O76" s="85" t="b">
        <v>1</v>
      </c>
      <c r="P76" s="84">
        <v>16.61496470099733</v>
      </c>
      <c r="Q76" s="85" t="b">
        <v>1</v>
      </c>
      <c r="R76" s="84">
        <v>4.5519700972116963</v>
      </c>
      <c r="S76" s="85" t="b">
        <v>0</v>
      </c>
      <c r="T76" s="84">
        <v>13.728146745403013</v>
      </c>
      <c r="U76" s="85" t="b">
        <v>1</v>
      </c>
      <c r="V76" s="84">
        <v>6.1229330643209892</v>
      </c>
      <c r="W76" s="85" t="b">
        <v>1</v>
      </c>
      <c r="X76" s="84">
        <v>1.7085718106326864</v>
      </c>
      <c r="Y76" s="85" t="b">
        <v>1</v>
      </c>
      <c r="Z76" s="84">
        <v>2.5614810042631375</v>
      </c>
      <c r="AA76" s="85" t="b">
        <v>1</v>
      </c>
      <c r="AB76" s="84">
        <v>7.3266292599759817</v>
      </c>
      <c r="AC76" s="85" t="b">
        <v>1</v>
      </c>
      <c r="AD76" s="84">
        <v>49.283382379539979</v>
      </c>
      <c r="AE76" s="17" t="b">
        <v>1</v>
      </c>
      <c r="AF76" s="84">
        <v>13.61968739813342</v>
      </c>
      <c r="AG76" s="84" t="s">
        <v>1303</v>
      </c>
      <c r="AH76" s="84">
        <v>9.0456570438730743</v>
      </c>
      <c r="AI76" s="84" t="s">
        <v>1303</v>
      </c>
      <c r="AJ76" s="84">
        <v>19.047081624457267</v>
      </c>
      <c r="AK76" s="84" t="s">
        <v>1303</v>
      </c>
      <c r="AL76" s="84">
        <v>30.140811961282733</v>
      </c>
      <c r="AM76" s="84" t="s">
        <v>1303</v>
      </c>
      <c r="AN76" s="84">
        <v>25.327839722844605</v>
      </c>
      <c r="AO76" s="84" t="s">
        <v>1303</v>
      </c>
      <c r="AP76" s="84" t="s">
        <v>315</v>
      </c>
      <c r="AQ76" s="84" t="b">
        <v>1</v>
      </c>
      <c r="AR76" s="84" t="s">
        <v>315</v>
      </c>
      <c r="AS76" s="84" t="b">
        <v>1</v>
      </c>
      <c r="AT76" s="84" t="s">
        <v>315</v>
      </c>
      <c r="AU76" s="84" t="b">
        <v>1</v>
      </c>
      <c r="AV76" s="84" t="s">
        <v>315</v>
      </c>
      <c r="AW76" s="84" t="b">
        <v>1</v>
      </c>
      <c r="AX76" s="84" t="s">
        <v>315</v>
      </c>
      <c r="AY76" s="84" t="b">
        <v>1</v>
      </c>
      <c r="AZ76" s="84" t="s">
        <v>315</v>
      </c>
      <c r="BA76" s="84" t="b">
        <v>1</v>
      </c>
      <c r="BB76" s="84" t="s">
        <v>315</v>
      </c>
      <c r="BC76" s="84" t="b">
        <v>1</v>
      </c>
      <c r="BD76" s="84" t="s">
        <v>315</v>
      </c>
      <c r="BE76" s="84" t="b">
        <v>1</v>
      </c>
    </row>
    <row r="77" spans="1:57">
      <c r="A77" s="5" t="s">
        <v>265</v>
      </c>
      <c r="B77" s="5" t="s">
        <v>336</v>
      </c>
      <c r="C77" s="5" t="s">
        <v>335</v>
      </c>
      <c r="D77" s="84">
        <v>1.8368460730884304</v>
      </c>
      <c r="E77" s="84" t="b">
        <v>1</v>
      </c>
      <c r="F77" s="84">
        <v>2.6496308256150249</v>
      </c>
      <c r="G77" s="85" t="b">
        <v>1</v>
      </c>
      <c r="H77" s="84">
        <v>6.6847778044006292</v>
      </c>
      <c r="I77" s="16" t="b">
        <v>1</v>
      </c>
      <c r="J77" s="84">
        <v>18.571249516608358</v>
      </c>
      <c r="K77" s="85" t="b">
        <v>0</v>
      </c>
      <c r="L77" s="84">
        <v>2.2040134849948658</v>
      </c>
      <c r="M77" s="85" t="b">
        <v>1</v>
      </c>
      <c r="N77" s="84">
        <v>6.8830749738575312</v>
      </c>
      <c r="O77" s="85" t="b">
        <v>1</v>
      </c>
      <c r="P77" s="84">
        <v>15.235743709691571</v>
      </c>
      <c r="Q77" s="85" t="b">
        <v>1</v>
      </c>
      <c r="R77" s="84">
        <v>10.319204573096556</v>
      </c>
      <c r="S77" s="85" t="b">
        <v>0</v>
      </c>
      <c r="T77" s="84">
        <v>12.588562731610365</v>
      </c>
      <c r="U77" s="85" t="b">
        <v>1</v>
      </c>
      <c r="V77" s="84">
        <v>5.6146636841179305</v>
      </c>
      <c r="W77" s="85" t="b">
        <v>1</v>
      </c>
      <c r="X77" s="84">
        <v>1.5667419512989231</v>
      </c>
      <c r="Y77" s="85" t="b">
        <v>1</v>
      </c>
      <c r="Z77" s="84">
        <v>2.3488504971577799</v>
      </c>
      <c r="AA77" s="85" t="b">
        <v>1</v>
      </c>
      <c r="AB77" s="84">
        <v>6.7184401333227486</v>
      </c>
      <c r="AC77" s="85" t="b">
        <v>1</v>
      </c>
      <c r="AD77" s="84">
        <v>45.192330925405393</v>
      </c>
      <c r="AE77" s="17" t="b">
        <v>1</v>
      </c>
      <c r="AF77" s="84">
        <v>12.489106678127403</v>
      </c>
      <c r="AG77" s="84" t="s">
        <v>1303</v>
      </c>
      <c r="AH77" s="84">
        <v>8.2947700995081739</v>
      </c>
      <c r="AI77" s="84" t="s">
        <v>1303</v>
      </c>
      <c r="AJ77" s="84">
        <v>17.465968737832306</v>
      </c>
      <c r="AK77" s="84" t="s">
        <v>1303</v>
      </c>
      <c r="AL77" s="84">
        <v>27.638799991946104</v>
      </c>
      <c r="AM77" s="84" t="s">
        <v>1303</v>
      </c>
      <c r="AN77" s="84">
        <v>23.225356278622886</v>
      </c>
      <c r="AO77" s="84" t="s">
        <v>1303</v>
      </c>
      <c r="AP77" s="84" t="s">
        <v>315</v>
      </c>
      <c r="AQ77" s="84" t="b">
        <v>1</v>
      </c>
      <c r="AR77" s="84" t="s">
        <v>315</v>
      </c>
      <c r="AS77" s="84" t="b">
        <v>1</v>
      </c>
      <c r="AT77" s="84" t="s">
        <v>315</v>
      </c>
      <c r="AU77" s="84" t="b">
        <v>1</v>
      </c>
      <c r="AV77" s="84" t="s">
        <v>315</v>
      </c>
      <c r="AW77" s="84" t="b">
        <v>1</v>
      </c>
      <c r="AX77" s="84" t="s">
        <v>315</v>
      </c>
      <c r="AY77" s="84" t="b">
        <v>1</v>
      </c>
      <c r="AZ77" s="84" t="s">
        <v>315</v>
      </c>
      <c r="BA77" s="84" t="b">
        <v>1</v>
      </c>
      <c r="BB77" s="84" t="s">
        <v>315</v>
      </c>
      <c r="BC77" s="84" t="b">
        <v>1</v>
      </c>
      <c r="BD77" s="84" t="s">
        <v>315</v>
      </c>
      <c r="BE77" s="84" t="b">
        <v>1</v>
      </c>
    </row>
    <row r="78" spans="1:57">
      <c r="A78" s="5" t="s">
        <v>264</v>
      </c>
      <c r="B78" s="5" t="s">
        <v>337</v>
      </c>
      <c r="C78" s="5" t="s">
        <v>335</v>
      </c>
      <c r="D78" s="84">
        <v>1.8673385321107907</v>
      </c>
      <c r="E78" s="84" t="b">
        <v>1</v>
      </c>
      <c r="F78" s="84">
        <v>2.6936158718081469</v>
      </c>
      <c r="G78" s="85" t="b">
        <v>1</v>
      </c>
      <c r="H78" s="84">
        <v>6.7957480790799583</v>
      </c>
      <c r="I78" s="16" t="b">
        <v>1</v>
      </c>
      <c r="J78" s="84">
        <v>7.9093940045979991</v>
      </c>
      <c r="K78" s="85" t="b">
        <v>0</v>
      </c>
      <c r="L78" s="84">
        <v>2.2406010858072394</v>
      </c>
      <c r="M78" s="85" t="b">
        <v>1</v>
      </c>
      <c r="N78" s="84">
        <v>6.9973370694479877</v>
      </c>
      <c r="O78" s="85" t="b">
        <v>1</v>
      </c>
      <c r="P78" s="84">
        <v>15.488663808740386</v>
      </c>
      <c r="Q78" s="85" t="b">
        <v>1</v>
      </c>
      <c r="R78" s="84">
        <v>6.8713584118714595</v>
      </c>
      <c r="S78" s="85" t="b">
        <v>0</v>
      </c>
      <c r="T78" s="84">
        <v>12.797538453021051</v>
      </c>
      <c r="U78" s="85" t="b">
        <v>1</v>
      </c>
      <c r="V78" s="84">
        <v>5.7078695900567116</v>
      </c>
      <c r="W78" s="85" t="b">
        <v>1</v>
      </c>
      <c r="X78" s="84">
        <v>1.5927505621719451</v>
      </c>
      <c r="Y78" s="85" t="b">
        <v>1</v>
      </c>
      <c r="Z78" s="84">
        <v>2.3878424565731979</v>
      </c>
      <c r="AA78" s="85" t="b">
        <v>1</v>
      </c>
      <c r="AB78" s="84">
        <v>6.8299692175835078</v>
      </c>
      <c r="AC78" s="85" t="b">
        <v>1</v>
      </c>
      <c r="AD78" s="84">
        <v>45.942543650933828</v>
      </c>
      <c r="AE78" s="17" t="b">
        <v>1</v>
      </c>
      <c r="AF78" s="84">
        <v>12.69643138496491</v>
      </c>
      <c r="AG78" s="84" t="s">
        <v>1303</v>
      </c>
      <c r="AH78" s="84">
        <v>8.4324669599391004</v>
      </c>
      <c r="AI78" s="84" t="s">
        <v>1303</v>
      </c>
      <c r="AJ78" s="84">
        <v>17.755911560928372</v>
      </c>
      <c r="AK78" s="84" t="s">
        <v>1303</v>
      </c>
      <c r="AL78" s="84">
        <v>28.09761632311783</v>
      </c>
      <c r="AM78" s="84" t="s">
        <v>1303</v>
      </c>
      <c r="AN78" s="84">
        <v>23.610907487829479</v>
      </c>
      <c r="AO78" s="84" t="s">
        <v>1303</v>
      </c>
      <c r="AP78" s="84" t="s">
        <v>315</v>
      </c>
      <c r="AQ78" s="84" t="b">
        <v>1</v>
      </c>
      <c r="AR78" s="84" t="s">
        <v>315</v>
      </c>
      <c r="AS78" s="84" t="b">
        <v>1</v>
      </c>
      <c r="AT78" s="84" t="s">
        <v>315</v>
      </c>
      <c r="AU78" s="84" t="b">
        <v>1</v>
      </c>
      <c r="AV78" s="84" t="s">
        <v>315</v>
      </c>
      <c r="AW78" s="84" t="b">
        <v>1</v>
      </c>
      <c r="AX78" s="84" t="s">
        <v>315</v>
      </c>
      <c r="AY78" s="84" t="b">
        <v>1</v>
      </c>
      <c r="AZ78" s="84" t="s">
        <v>315</v>
      </c>
      <c r="BA78" s="84" t="b">
        <v>1</v>
      </c>
      <c r="BB78" s="84" t="s">
        <v>315</v>
      </c>
      <c r="BC78" s="84" t="b">
        <v>1</v>
      </c>
      <c r="BD78" s="84" t="s">
        <v>315</v>
      </c>
      <c r="BE78" s="84" t="b">
        <v>1</v>
      </c>
    </row>
    <row r="79" spans="1:57">
      <c r="A79" s="5" t="s">
        <v>267</v>
      </c>
      <c r="B79" s="5" t="s">
        <v>338</v>
      </c>
      <c r="C79" s="5" t="s">
        <v>335</v>
      </c>
      <c r="D79" s="84">
        <v>2.0015724252889306</v>
      </c>
      <c r="E79" s="84" t="b">
        <v>1</v>
      </c>
      <c r="F79" s="84">
        <v>2.8872468278354519</v>
      </c>
      <c r="G79" s="85" t="b">
        <v>1</v>
      </c>
      <c r="H79" s="84">
        <v>7.2842613861350092</v>
      </c>
      <c r="I79" s="16" t="b">
        <v>1</v>
      </c>
      <c r="J79" s="84">
        <v>12.714870224420874</v>
      </c>
      <c r="K79" s="85" t="b">
        <v>0</v>
      </c>
      <c r="L79" s="84">
        <v>2.4016670101884476</v>
      </c>
      <c r="M79" s="85" t="b">
        <v>1</v>
      </c>
      <c r="N79" s="84">
        <v>7.5003416294459981</v>
      </c>
      <c r="O79" s="85" t="b">
        <v>1</v>
      </c>
      <c r="P79" s="84">
        <v>16.602068586407782</v>
      </c>
      <c r="Q79" s="85" t="b">
        <v>1</v>
      </c>
      <c r="R79" s="84">
        <v>3.5670076056959594</v>
      </c>
      <c r="S79" s="85" t="b">
        <v>1</v>
      </c>
      <c r="T79" s="84">
        <v>13.717491305760685</v>
      </c>
      <c r="U79" s="85" t="b">
        <v>1</v>
      </c>
      <c r="V79" s="84">
        <v>6.118180598827224</v>
      </c>
      <c r="W79" s="85" t="b">
        <v>1</v>
      </c>
      <c r="X79" s="84">
        <v>1.7072456604872654</v>
      </c>
      <c r="Y79" s="85" t="b">
        <v>1</v>
      </c>
      <c r="Z79" s="84">
        <v>2.5594928476137317</v>
      </c>
      <c r="AA79" s="85" t="b">
        <v>1</v>
      </c>
      <c r="AB79" s="84">
        <v>7.3209425159959531</v>
      </c>
      <c r="AC79" s="85" t="b">
        <v>1</v>
      </c>
      <c r="AD79" s="84">
        <v>49.245129866942769</v>
      </c>
      <c r="AE79" s="17" t="b">
        <v>1</v>
      </c>
      <c r="AF79" s="84">
        <v>13.609116141888162</v>
      </c>
      <c r="AG79" s="84" t="s">
        <v>1303</v>
      </c>
      <c r="AH79" s="84">
        <v>9.0386360340861227</v>
      </c>
      <c r="AI79" s="84" t="s">
        <v>1303</v>
      </c>
      <c r="AJ79" s="84">
        <v>19.032297762339837</v>
      </c>
      <c r="AK79" s="84" t="s">
        <v>1303</v>
      </c>
      <c r="AL79" s="84">
        <v>30.117417426785082</v>
      </c>
      <c r="AM79" s="84" t="s">
        <v>1303</v>
      </c>
      <c r="AN79" s="84">
        <v>25.308180895441144</v>
      </c>
      <c r="AO79" s="84" t="s">
        <v>1303</v>
      </c>
      <c r="AP79" s="84" t="s">
        <v>315</v>
      </c>
      <c r="AQ79" s="84" t="b">
        <v>1</v>
      </c>
      <c r="AR79" s="84" t="s">
        <v>315</v>
      </c>
      <c r="AS79" s="84" t="b">
        <v>1</v>
      </c>
      <c r="AT79" s="84" t="s">
        <v>315</v>
      </c>
      <c r="AU79" s="84" t="b">
        <v>1</v>
      </c>
      <c r="AV79" s="84" t="s">
        <v>315</v>
      </c>
      <c r="AW79" s="84" t="b">
        <v>1</v>
      </c>
      <c r="AX79" s="84" t="s">
        <v>315</v>
      </c>
      <c r="AY79" s="84" t="b">
        <v>1</v>
      </c>
      <c r="AZ79" s="84" t="s">
        <v>315</v>
      </c>
      <c r="BA79" s="84" t="b">
        <v>1</v>
      </c>
      <c r="BB79" s="84" t="s">
        <v>315</v>
      </c>
      <c r="BC79" s="84" t="b">
        <v>1</v>
      </c>
      <c r="BD79" s="84" t="s">
        <v>315</v>
      </c>
      <c r="BE79" s="84" t="b">
        <v>1</v>
      </c>
    </row>
    <row r="80" spans="1:57">
      <c r="A80" s="5" t="s">
        <v>268</v>
      </c>
      <c r="B80" s="5" t="s">
        <v>339</v>
      </c>
      <c r="C80" s="5" t="s">
        <v>335</v>
      </c>
      <c r="D80" s="84">
        <v>1.6008532817865238</v>
      </c>
      <c r="E80" s="84" t="b">
        <v>1</v>
      </c>
      <c r="F80" s="84">
        <v>2.3092137467875595</v>
      </c>
      <c r="G80" s="85" t="b">
        <v>1</v>
      </c>
      <c r="H80" s="84">
        <v>5.8259364477914364</v>
      </c>
      <c r="I80" s="16" t="b">
        <v>1</v>
      </c>
      <c r="J80" s="84">
        <v>18.242696784763144</v>
      </c>
      <c r="K80" s="85" t="b">
        <v>0</v>
      </c>
      <c r="L80" s="84">
        <v>1.9208480624744884</v>
      </c>
      <c r="M80" s="85" t="b">
        <v>1</v>
      </c>
      <c r="N80" s="84">
        <v>5.998756957438343</v>
      </c>
      <c r="O80" s="85" t="b">
        <v>1</v>
      </c>
      <c r="P80" s="84">
        <v>13.278298424379695</v>
      </c>
      <c r="Q80" s="85" t="b">
        <v>1</v>
      </c>
      <c r="R80" s="84">
        <v>8.4260527732471093</v>
      </c>
      <c r="S80" s="85" t="b">
        <v>0</v>
      </c>
      <c r="T80" s="84">
        <v>10.971219775639735</v>
      </c>
      <c r="U80" s="85" t="b">
        <v>1</v>
      </c>
      <c r="V80" s="84">
        <v>4.8933075648168831</v>
      </c>
      <c r="W80" s="85" t="b">
        <v>1</v>
      </c>
      <c r="X80" s="84">
        <v>1.3654513740677257</v>
      </c>
      <c r="Y80" s="85" t="b">
        <v>1</v>
      </c>
      <c r="Z80" s="84">
        <v>2.0470768247220006</v>
      </c>
      <c r="AA80" s="85" t="b">
        <v>1</v>
      </c>
      <c r="AB80" s="84">
        <v>5.8552739358461361</v>
      </c>
      <c r="AC80" s="85" t="b">
        <v>1</v>
      </c>
      <c r="AD80" s="84">
        <v>39.386147992181215</v>
      </c>
      <c r="AE80" s="17" t="b">
        <v>1</v>
      </c>
      <c r="AF80" s="84">
        <v>10.884541554778236</v>
      </c>
      <c r="AG80" s="84" t="s">
        <v>1303</v>
      </c>
      <c r="AH80" s="84">
        <v>7.2290814837499564</v>
      </c>
      <c r="AI80" s="84" t="s">
        <v>1303</v>
      </c>
      <c r="AJ80" s="84">
        <v>15.22199044502821</v>
      </c>
      <c r="AK80" s="84" t="s">
        <v>1303</v>
      </c>
      <c r="AL80" s="84">
        <v>24.087845094910229</v>
      </c>
      <c r="AM80" s="84" t="s">
        <v>1303</v>
      </c>
      <c r="AN80" s="84">
        <v>20.241428154499875</v>
      </c>
      <c r="AO80" s="84" t="s">
        <v>1303</v>
      </c>
      <c r="AP80" s="84" t="s">
        <v>315</v>
      </c>
      <c r="AQ80" s="84" t="b">
        <v>1</v>
      </c>
      <c r="AR80" s="84" t="s">
        <v>315</v>
      </c>
      <c r="AS80" s="84" t="b">
        <v>1</v>
      </c>
      <c r="AT80" s="84" t="s">
        <v>315</v>
      </c>
      <c r="AU80" s="84" t="b">
        <v>1</v>
      </c>
      <c r="AV80" s="84" t="s">
        <v>315</v>
      </c>
      <c r="AW80" s="84" t="b">
        <v>1</v>
      </c>
      <c r="AX80" s="84" t="s">
        <v>315</v>
      </c>
      <c r="AY80" s="84" t="b">
        <v>1</v>
      </c>
      <c r="AZ80" s="84" t="s">
        <v>315</v>
      </c>
      <c r="BA80" s="84" t="b">
        <v>1</v>
      </c>
      <c r="BB80" s="84" t="s">
        <v>315</v>
      </c>
      <c r="BC80" s="84" t="b">
        <v>1</v>
      </c>
      <c r="BD80" s="84" t="s">
        <v>315</v>
      </c>
      <c r="BE80" s="84" t="b">
        <v>1</v>
      </c>
    </row>
    <row r="81" spans="1:57">
      <c r="A81" s="5" t="s">
        <v>266</v>
      </c>
      <c r="B81" s="5" t="s">
        <v>340</v>
      </c>
      <c r="C81" s="5" t="s">
        <v>335</v>
      </c>
      <c r="D81" s="84">
        <v>2.2976651294619881</v>
      </c>
      <c r="E81" s="84" t="b">
        <v>1</v>
      </c>
      <c r="F81" s="84">
        <v>3.3143573885464765</v>
      </c>
      <c r="G81" s="85" t="b">
        <v>1</v>
      </c>
      <c r="H81" s="84">
        <v>8.3618225198085803</v>
      </c>
      <c r="I81" s="16" t="b">
        <v>1</v>
      </c>
      <c r="J81" s="84">
        <v>20.52640648736357</v>
      </c>
      <c r="K81" s="85" t="b">
        <v>0</v>
      </c>
      <c r="L81" s="84">
        <v>2.7569457253552336</v>
      </c>
      <c r="M81" s="85" t="b">
        <v>1</v>
      </c>
      <c r="N81" s="84">
        <v>8.6098675238007054</v>
      </c>
      <c r="O81" s="85" t="b">
        <v>1</v>
      </c>
      <c r="P81" s="84">
        <v>19.058013382862725</v>
      </c>
      <c r="Q81" s="85" t="b">
        <v>1</v>
      </c>
      <c r="R81" s="84">
        <v>9.3422961515129348</v>
      </c>
      <c r="S81" s="85" t="b">
        <v>0</v>
      </c>
      <c r="T81" s="84">
        <v>23.789684825694387</v>
      </c>
      <c r="U81" s="85" t="b">
        <v>0</v>
      </c>
      <c r="V81" s="84">
        <v>7.0232433461142163</v>
      </c>
      <c r="W81" s="85" t="b">
        <v>1</v>
      </c>
      <c r="X81" s="84">
        <v>1.9597985923295502</v>
      </c>
      <c r="Y81" s="85" t="b">
        <v>1</v>
      </c>
      <c r="Z81" s="84">
        <v>2.9381187464253387</v>
      </c>
      <c r="AA81" s="85" t="b">
        <v>1</v>
      </c>
      <c r="AB81" s="84">
        <v>8.4039298909563378</v>
      </c>
      <c r="AC81" s="85" t="b">
        <v>1</v>
      </c>
      <c r="AD81" s="84">
        <v>56.529964272848254</v>
      </c>
      <c r="AE81" s="17" t="b">
        <v>1</v>
      </c>
      <c r="AF81" s="84">
        <v>15.622313340723073</v>
      </c>
      <c r="AG81" s="84" t="s">
        <v>1303</v>
      </c>
      <c r="AH81" s="84">
        <v>10.37572189296144</v>
      </c>
      <c r="AI81" s="84" t="s">
        <v>1303</v>
      </c>
      <c r="AJ81" s="84">
        <v>21.847746476499939</v>
      </c>
      <c r="AK81" s="84" t="s">
        <v>1303</v>
      </c>
      <c r="AL81" s="84">
        <v>34.572688420697929</v>
      </c>
      <c r="AM81" s="84" t="s">
        <v>1303</v>
      </c>
      <c r="AN81" s="84">
        <v>29.052021300292029</v>
      </c>
      <c r="AO81" s="84" t="s">
        <v>1303</v>
      </c>
      <c r="AP81" s="84" t="s">
        <v>315</v>
      </c>
      <c r="AQ81" s="84" t="b">
        <v>1</v>
      </c>
      <c r="AR81" s="84" t="s">
        <v>315</v>
      </c>
      <c r="AS81" s="84" t="b">
        <v>1</v>
      </c>
      <c r="AT81" s="84" t="s">
        <v>315</v>
      </c>
      <c r="AU81" s="84" t="b">
        <v>1</v>
      </c>
      <c r="AV81" s="84" t="s">
        <v>315</v>
      </c>
      <c r="AW81" s="84" t="b">
        <v>1</v>
      </c>
      <c r="AX81" s="84" t="s">
        <v>315</v>
      </c>
      <c r="AY81" s="84" t="b">
        <v>1</v>
      </c>
      <c r="AZ81" s="84" t="s">
        <v>315</v>
      </c>
      <c r="BA81" s="84" t="b">
        <v>1</v>
      </c>
      <c r="BB81" s="84" t="s">
        <v>315</v>
      </c>
      <c r="BC81" s="84" t="b">
        <v>1</v>
      </c>
      <c r="BD81" s="84" t="s">
        <v>315</v>
      </c>
      <c r="BE81" s="84" t="b">
        <v>1</v>
      </c>
    </row>
    <row r="82" spans="1:57">
      <c r="A82" s="5" t="s">
        <v>263</v>
      </c>
      <c r="B82" s="5" t="s">
        <v>341</v>
      </c>
      <c r="C82" s="5" t="s">
        <v>342</v>
      </c>
      <c r="D82" s="84">
        <v>3.6750928461469132</v>
      </c>
      <c r="E82" s="84" t="b">
        <v>1</v>
      </c>
      <c r="F82" s="84">
        <v>5.3012821459641843</v>
      </c>
      <c r="G82" s="85" t="b">
        <v>1</v>
      </c>
      <c r="H82" s="84">
        <v>13.374653133415675</v>
      </c>
      <c r="I82" s="16" t="b">
        <v>1</v>
      </c>
      <c r="J82" s="84">
        <v>930.75401763992932</v>
      </c>
      <c r="K82" s="85" t="b">
        <v>0</v>
      </c>
      <c r="L82" s="84">
        <v>1204.8811822870634</v>
      </c>
      <c r="M82" s="85" t="b">
        <v>0</v>
      </c>
      <c r="N82" s="84">
        <v>13.771398685239129</v>
      </c>
      <c r="O82" s="85" t="b">
        <v>1</v>
      </c>
      <c r="P82" s="84">
        <v>30.483105543552909</v>
      </c>
      <c r="Q82" s="85" t="b">
        <v>1</v>
      </c>
      <c r="R82" s="84">
        <v>11.1973460881301</v>
      </c>
      <c r="S82" s="85" t="b">
        <v>0</v>
      </c>
      <c r="T82" s="84">
        <v>25.186724960804934</v>
      </c>
      <c r="U82" s="85" t="b">
        <v>1</v>
      </c>
      <c r="V82" s="84">
        <v>11.233608869756004</v>
      </c>
      <c r="W82" s="85" t="b">
        <v>1</v>
      </c>
      <c r="X82" s="84">
        <v>3.1346786327586456</v>
      </c>
      <c r="Y82" s="85" t="b">
        <v>1</v>
      </c>
      <c r="Z82" s="84">
        <v>4.6994921268819887</v>
      </c>
      <c r="AA82" s="85" t="b">
        <v>1</v>
      </c>
      <c r="AB82" s="84">
        <v>13.442003460707003</v>
      </c>
      <c r="AC82" s="85" t="b">
        <v>1</v>
      </c>
      <c r="AD82" s="84">
        <v>90.419123582526495</v>
      </c>
      <c r="AE82" s="17" t="b">
        <v>1</v>
      </c>
      <c r="AF82" s="84">
        <v>31.066644989859014</v>
      </c>
      <c r="AG82" s="84" t="s">
        <v>1231</v>
      </c>
      <c r="AH82" s="84">
        <v>16.595865434647248</v>
      </c>
      <c r="AI82" s="84" t="s">
        <v>1303</v>
      </c>
      <c r="AJ82" s="84">
        <v>34.945256273710051</v>
      </c>
      <c r="AK82" s="84" t="s">
        <v>1303</v>
      </c>
      <c r="AL82" s="84">
        <v>55.298676146390633</v>
      </c>
      <c r="AM82" s="84" t="s">
        <v>1303</v>
      </c>
      <c r="AN82" s="84">
        <v>46.468423217012287</v>
      </c>
      <c r="AO82" s="84" t="s">
        <v>1303</v>
      </c>
      <c r="AP82" s="84" t="s">
        <v>315</v>
      </c>
      <c r="AQ82" s="84" t="b">
        <v>1</v>
      </c>
      <c r="AR82" s="84" t="s">
        <v>315</v>
      </c>
      <c r="AS82" s="84" t="b">
        <v>1</v>
      </c>
      <c r="AT82" s="84" t="s">
        <v>315</v>
      </c>
      <c r="AU82" s="84" t="b">
        <v>1</v>
      </c>
      <c r="AV82" s="84" t="s">
        <v>315</v>
      </c>
      <c r="AW82" s="84" t="b">
        <v>1</v>
      </c>
      <c r="AX82" s="84" t="s">
        <v>315</v>
      </c>
      <c r="AY82" s="84" t="b">
        <v>1</v>
      </c>
      <c r="AZ82" s="84" t="s">
        <v>315</v>
      </c>
      <c r="BA82" s="84" t="b">
        <v>1</v>
      </c>
      <c r="BB82" s="84" t="s">
        <v>315</v>
      </c>
      <c r="BC82" s="84" t="b">
        <v>1</v>
      </c>
      <c r="BD82" s="84" t="s">
        <v>315</v>
      </c>
      <c r="BE82" s="84" t="b">
        <v>1</v>
      </c>
    </row>
    <row r="83" spans="1:57">
      <c r="A83" s="5" t="s">
        <v>263</v>
      </c>
      <c r="B83" s="5" t="s">
        <v>343</v>
      </c>
      <c r="C83" s="5" t="s">
        <v>342</v>
      </c>
      <c r="D83" s="84">
        <v>4.0963041722428875</v>
      </c>
      <c r="E83" s="84" t="b">
        <v>1</v>
      </c>
      <c r="F83" s="84">
        <v>5.9088749813537973</v>
      </c>
      <c r="G83" s="85" t="b">
        <v>1</v>
      </c>
      <c r="H83" s="84">
        <v>14.907554645905632</v>
      </c>
      <c r="I83" s="16" t="b">
        <v>1</v>
      </c>
      <c r="J83" s="84">
        <v>23.737402872989254</v>
      </c>
      <c r="K83" s="85" t="b">
        <v>0</v>
      </c>
      <c r="L83" s="84">
        <v>4.9151149715468891</v>
      </c>
      <c r="M83" s="85" t="b">
        <v>1</v>
      </c>
      <c r="N83" s="84">
        <v>15.349772170003613</v>
      </c>
      <c r="O83" s="85" t="b">
        <v>1</v>
      </c>
      <c r="P83" s="84">
        <v>33.976848381365883</v>
      </c>
      <c r="Q83" s="85" t="b">
        <v>1</v>
      </c>
      <c r="R83" s="84">
        <v>24.698563750505166</v>
      </c>
      <c r="S83" s="85" t="b">
        <v>0</v>
      </c>
      <c r="T83" s="84">
        <v>28.073436743305336</v>
      </c>
      <c r="U83" s="85" t="b">
        <v>1</v>
      </c>
      <c r="V83" s="84">
        <v>12.521120093815098</v>
      </c>
      <c r="W83" s="85" t="b">
        <v>1</v>
      </c>
      <c r="X83" s="84">
        <v>29.935422110563156</v>
      </c>
      <c r="Y83" s="85" t="b">
        <v>0</v>
      </c>
      <c r="Z83" s="84">
        <v>5.2381123450941374</v>
      </c>
      <c r="AA83" s="85" t="b">
        <v>1</v>
      </c>
      <c r="AB83" s="84">
        <v>14.982624157952031</v>
      </c>
      <c r="AC83" s="85" t="b">
        <v>1</v>
      </c>
      <c r="AD83" s="84">
        <v>100.78227916608186</v>
      </c>
      <c r="AE83" s="17" t="b">
        <v>1</v>
      </c>
      <c r="AF83" s="84">
        <v>27.851642302929569</v>
      </c>
      <c r="AG83" s="84" t="s">
        <v>1303</v>
      </c>
      <c r="AH83" s="84">
        <v>18.49795792049207</v>
      </c>
      <c r="AI83" s="84" t="s">
        <v>1303</v>
      </c>
      <c r="AJ83" s="84">
        <v>38.950417055224811</v>
      </c>
      <c r="AK83" s="84" t="s">
        <v>1303</v>
      </c>
      <c r="AL83" s="84">
        <v>61.636591863375465</v>
      </c>
      <c r="AM83" s="84" t="s">
        <v>1303</v>
      </c>
      <c r="AN83" s="84">
        <v>51.794282177377795</v>
      </c>
      <c r="AO83" s="84" t="s">
        <v>1303</v>
      </c>
      <c r="AP83" s="84" t="s">
        <v>315</v>
      </c>
      <c r="AQ83" s="84" t="b">
        <v>1</v>
      </c>
      <c r="AR83" s="84" t="s">
        <v>315</v>
      </c>
      <c r="AS83" s="84" t="b">
        <v>1</v>
      </c>
      <c r="AT83" s="84" t="s">
        <v>315</v>
      </c>
      <c r="AU83" s="84" t="b">
        <v>1</v>
      </c>
      <c r="AV83" s="84" t="s">
        <v>315</v>
      </c>
      <c r="AW83" s="84" t="b">
        <v>1</v>
      </c>
      <c r="AX83" s="84" t="s">
        <v>315</v>
      </c>
      <c r="AY83" s="84" t="b">
        <v>1</v>
      </c>
      <c r="AZ83" s="84" t="s">
        <v>315</v>
      </c>
      <c r="BA83" s="84" t="b">
        <v>1</v>
      </c>
      <c r="BB83" s="84" t="s">
        <v>315</v>
      </c>
      <c r="BC83" s="84" t="b">
        <v>1</v>
      </c>
      <c r="BD83" s="84" t="s">
        <v>315</v>
      </c>
      <c r="BE83" s="84" t="b">
        <v>1</v>
      </c>
    </row>
    <row r="84" spans="1:57">
      <c r="A84" s="5" t="s">
        <v>263</v>
      </c>
      <c r="B84" s="5" t="s">
        <v>344</v>
      </c>
      <c r="C84" s="5" t="s">
        <v>342</v>
      </c>
      <c r="D84" s="84">
        <v>4.6715240445859472</v>
      </c>
      <c r="E84" s="84" t="b">
        <v>1</v>
      </c>
      <c r="F84" s="84">
        <v>6.7386234984431415</v>
      </c>
      <c r="G84" s="85" t="b">
        <v>1</v>
      </c>
      <c r="H84" s="84">
        <v>17.000934756316184</v>
      </c>
      <c r="I84" s="16" t="b">
        <v>1</v>
      </c>
      <c r="J84" s="84">
        <v>9.367122807681163</v>
      </c>
      <c r="K84" s="85" t="b">
        <v>1</v>
      </c>
      <c r="L84" s="84">
        <v>5.6053156225734018</v>
      </c>
      <c r="M84" s="85" t="b">
        <v>1</v>
      </c>
      <c r="N84" s="84">
        <v>17.505250283165807</v>
      </c>
      <c r="O84" s="85" t="b">
        <v>1</v>
      </c>
      <c r="P84" s="84">
        <v>38.748017114631011</v>
      </c>
      <c r="Q84" s="85" t="b">
        <v>1</v>
      </c>
      <c r="R84" s="84">
        <v>8.3251355717614057</v>
      </c>
      <c r="S84" s="85" t="b">
        <v>1</v>
      </c>
      <c r="T84" s="84">
        <v>32.015624144606925</v>
      </c>
      <c r="U84" s="85" t="b">
        <v>1</v>
      </c>
      <c r="V84" s="84">
        <v>14.279387253456427</v>
      </c>
      <c r="W84" s="85" t="b">
        <v>1</v>
      </c>
      <c r="X84" s="84">
        <v>3.9845868439309697</v>
      </c>
      <c r="Y84" s="85" t="b">
        <v>1</v>
      </c>
      <c r="Z84" s="84">
        <v>5.973669615201322</v>
      </c>
      <c r="AA84" s="85" t="b">
        <v>1</v>
      </c>
      <c r="AB84" s="84">
        <v>17.086545837865351</v>
      </c>
      <c r="AC84" s="85" t="b">
        <v>1</v>
      </c>
      <c r="AD84" s="84">
        <v>114.93454113656298</v>
      </c>
      <c r="AE84" s="17" t="b">
        <v>1</v>
      </c>
      <c r="AF84" s="84">
        <v>31.762684417085772</v>
      </c>
      <c r="AG84" s="84" t="s">
        <v>1303</v>
      </c>
      <c r="AH84" s="84">
        <v>21.095517219367743</v>
      </c>
      <c r="AI84" s="84" t="s">
        <v>1303</v>
      </c>
      <c r="AJ84" s="84">
        <v>44.419994748706422</v>
      </c>
      <c r="AK84" s="84" t="s">
        <v>1303</v>
      </c>
      <c r="AL84" s="84">
        <v>70.291855489440437</v>
      </c>
      <c r="AM84" s="84" t="s">
        <v>1303</v>
      </c>
      <c r="AN84" s="84">
        <v>59.067448214229678</v>
      </c>
      <c r="AO84" s="84" t="s">
        <v>1303</v>
      </c>
      <c r="AP84" s="84" t="s">
        <v>315</v>
      </c>
      <c r="AQ84" s="84" t="b">
        <v>1</v>
      </c>
      <c r="AR84" s="84" t="s">
        <v>315</v>
      </c>
      <c r="AS84" s="84" t="b">
        <v>1</v>
      </c>
      <c r="AT84" s="84" t="s">
        <v>315</v>
      </c>
      <c r="AU84" s="84" t="b">
        <v>1</v>
      </c>
      <c r="AV84" s="84" t="s">
        <v>315</v>
      </c>
      <c r="AW84" s="84" t="b">
        <v>1</v>
      </c>
      <c r="AX84" s="84" t="s">
        <v>315</v>
      </c>
      <c r="AY84" s="84" t="b">
        <v>1</v>
      </c>
      <c r="AZ84" s="84" t="s">
        <v>315</v>
      </c>
      <c r="BA84" s="84" t="b">
        <v>1</v>
      </c>
      <c r="BB84" s="84" t="s">
        <v>315</v>
      </c>
      <c r="BC84" s="84" t="b">
        <v>1</v>
      </c>
      <c r="BD84" s="84" t="s">
        <v>315</v>
      </c>
      <c r="BE84" s="84" t="b">
        <v>1</v>
      </c>
    </row>
    <row r="85" spans="1:57">
      <c r="A85" s="5" t="s">
        <v>263</v>
      </c>
      <c r="B85" s="5" t="s">
        <v>345</v>
      </c>
      <c r="C85" s="5" t="s">
        <v>342</v>
      </c>
      <c r="D85" s="84">
        <v>4.570555204166137</v>
      </c>
      <c r="E85" s="84" t="b">
        <v>1</v>
      </c>
      <c r="F85" s="84">
        <v>6.5929770254356814</v>
      </c>
      <c r="G85" s="85" t="b">
        <v>1</v>
      </c>
      <c r="H85" s="84">
        <v>16.633481939630482</v>
      </c>
      <c r="I85" s="16" t="b">
        <v>1</v>
      </c>
      <c r="J85" s="84">
        <v>12.411419897161915</v>
      </c>
      <c r="K85" s="85" t="b">
        <v>0</v>
      </c>
      <c r="L85" s="84">
        <v>5.484164106880316</v>
      </c>
      <c r="M85" s="85" t="b">
        <v>1</v>
      </c>
      <c r="N85" s="84">
        <v>17.126897350486757</v>
      </c>
      <c r="O85" s="85" t="b">
        <v>1</v>
      </c>
      <c r="P85" s="84">
        <v>37.910529750916076</v>
      </c>
      <c r="Q85" s="85" t="b">
        <v>1</v>
      </c>
      <c r="R85" s="84">
        <v>8.1451987295240968</v>
      </c>
      <c r="S85" s="85" t="b">
        <v>1</v>
      </c>
      <c r="T85" s="84">
        <v>31.323648589232484</v>
      </c>
      <c r="U85" s="85" t="b">
        <v>1</v>
      </c>
      <c r="V85" s="84">
        <v>13.970757102112598</v>
      </c>
      <c r="W85" s="85" t="b">
        <v>1</v>
      </c>
      <c r="X85" s="84">
        <v>3.8984652464942604</v>
      </c>
      <c r="Y85" s="85" t="b">
        <v>1</v>
      </c>
      <c r="Z85" s="84">
        <v>5.8445566130330144</v>
      </c>
      <c r="AA85" s="85" t="b">
        <v>1</v>
      </c>
      <c r="AB85" s="84">
        <v>16.71724265039089</v>
      </c>
      <c r="AC85" s="85" t="b">
        <v>1</v>
      </c>
      <c r="AD85" s="84">
        <v>112.45038238409096</v>
      </c>
      <c r="AE85" s="17" t="b">
        <v>1</v>
      </c>
      <c r="AF85" s="84">
        <v>31.076175820832201</v>
      </c>
      <c r="AG85" s="84" t="s">
        <v>1303</v>
      </c>
      <c r="AH85" s="84">
        <v>20.639565394788303</v>
      </c>
      <c r="AI85" s="84" t="s">
        <v>1303</v>
      </c>
      <c r="AJ85" s="84">
        <v>43.459915057705182</v>
      </c>
      <c r="AK85" s="84" t="s">
        <v>1303</v>
      </c>
      <c r="AL85" s="84">
        <v>68.772589598483293</v>
      </c>
      <c r="AM85" s="84" t="s">
        <v>1303</v>
      </c>
      <c r="AN85" s="84">
        <v>57.79078310540725</v>
      </c>
      <c r="AO85" s="84" t="s">
        <v>1303</v>
      </c>
      <c r="AP85" s="84" t="s">
        <v>315</v>
      </c>
      <c r="AQ85" s="84" t="b">
        <v>1</v>
      </c>
      <c r="AR85" s="84" t="s">
        <v>315</v>
      </c>
      <c r="AS85" s="84" t="b">
        <v>1</v>
      </c>
      <c r="AT85" s="84" t="s">
        <v>315</v>
      </c>
      <c r="AU85" s="84" t="b">
        <v>1</v>
      </c>
      <c r="AV85" s="84" t="s">
        <v>315</v>
      </c>
      <c r="AW85" s="84" t="b">
        <v>1</v>
      </c>
      <c r="AX85" s="84" t="s">
        <v>315</v>
      </c>
      <c r="AY85" s="84" t="b">
        <v>1</v>
      </c>
      <c r="AZ85" s="84" t="s">
        <v>315</v>
      </c>
      <c r="BA85" s="84" t="b">
        <v>1</v>
      </c>
      <c r="BB85" s="84" t="s">
        <v>315</v>
      </c>
      <c r="BC85" s="84" t="b">
        <v>1</v>
      </c>
      <c r="BD85" s="84" t="s">
        <v>315</v>
      </c>
      <c r="BE85" s="84" t="b">
        <v>1</v>
      </c>
    </row>
    <row r="86" spans="1:57">
      <c r="A86" s="5" t="s">
        <v>263</v>
      </c>
      <c r="B86" s="5" t="s">
        <v>346</v>
      </c>
      <c r="C86" s="5" t="s">
        <v>342</v>
      </c>
      <c r="D86" s="84">
        <v>2.884456907126574</v>
      </c>
      <c r="E86" s="84" t="b">
        <v>1</v>
      </c>
      <c r="F86" s="84">
        <v>4.1607982553651928</v>
      </c>
      <c r="G86" s="85" t="b">
        <v>1</v>
      </c>
      <c r="H86" s="84">
        <v>10.497315911773477</v>
      </c>
      <c r="I86" s="16" t="b">
        <v>1</v>
      </c>
      <c r="J86" s="84">
        <v>7.0355359542552396</v>
      </c>
      <c r="K86" s="85" t="b">
        <v>0</v>
      </c>
      <c r="L86" s="84">
        <v>3.4610313914352098</v>
      </c>
      <c r="M86" s="85" t="b">
        <v>1</v>
      </c>
      <c r="N86" s="84">
        <v>10.808708166401486</v>
      </c>
      <c r="O86" s="85" t="b">
        <v>1</v>
      </c>
      <c r="P86" s="84">
        <v>23.92516543574002</v>
      </c>
      <c r="Q86" s="85" t="b">
        <v>1</v>
      </c>
      <c r="R86" s="84">
        <v>5.1403984167785053</v>
      </c>
      <c r="S86" s="85" t="b">
        <v>1</v>
      </c>
      <c r="T86" s="84">
        <v>19.768214252671118</v>
      </c>
      <c r="U86" s="85" t="b">
        <v>1</v>
      </c>
      <c r="V86" s="84">
        <v>8.8168821993975648</v>
      </c>
      <c r="W86" s="85" t="b">
        <v>1</v>
      </c>
      <c r="X86" s="84">
        <v>2.460303946705054</v>
      </c>
      <c r="Y86" s="85" t="b">
        <v>1</v>
      </c>
      <c r="Z86" s="84">
        <v>3.6884734870259712</v>
      </c>
      <c r="AA86" s="85" t="b">
        <v>1</v>
      </c>
      <c r="AB86" s="84">
        <v>10.550176920973946</v>
      </c>
      <c r="AC86" s="85" t="b">
        <v>1</v>
      </c>
      <c r="AD86" s="84">
        <v>70.966932393937086</v>
      </c>
      <c r="AE86" s="17" t="b">
        <v>1</v>
      </c>
      <c r="AF86" s="84">
        <v>19.612035297543905</v>
      </c>
      <c r="AG86" s="84" t="s">
        <v>1303</v>
      </c>
      <c r="AH86" s="84">
        <v>13.025537227692066</v>
      </c>
      <c r="AI86" s="84" t="s">
        <v>1303</v>
      </c>
      <c r="AJ86" s="84">
        <v>27.427357634159144</v>
      </c>
      <c r="AK86" s="84" t="s">
        <v>1303</v>
      </c>
      <c r="AL86" s="84">
        <v>43.402073102083371</v>
      </c>
      <c r="AM86" s="84" t="s">
        <v>1303</v>
      </c>
      <c r="AN86" s="84">
        <v>36.471504237537779</v>
      </c>
      <c r="AO86" s="84" t="s">
        <v>1303</v>
      </c>
      <c r="AP86" s="84" t="s">
        <v>315</v>
      </c>
      <c r="AQ86" s="84" t="b">
        <v>1</v>
      </c>
      <c r="AR86" s="84" t="s">
        <v>315</v>
      </c>
      <c r="AS86" s="84" t="b">
        <v>1</v>
      </c>
      <c r="AT86" s="84" t="s">
        <v>315</v>
      </c>
      <c r="AU86" s="84" t="b">
        <v>1</v>
      </c>
      <c r="AV86" s="84" t="s">
        <v>315</v>
      </c>
      <c r="AW86" s="84" t="b">
        <v>1</v>
      </c>
      <c r="AX86" s="84" t="s">
        <v>315</v>
      </c>
      <c r="AY86" s="84" t="b">
        <v>1</v>
      </c>
      <c r="AZ86" s="84" t="s">
        <v>315</v>
      </c>
      <c r="BA86" s="84" t="b">
        <v>1</v>
      </c>
      <c r="BB86" s="84" t="s">
        <v>315</v>
      </c>
      <c r="BC86" s="84" t="b">
        <v>1</v>
      </c>
      <c r="BD86" s="84" t="s">
        <v>315</v>
      </c>
      <c r="BE86" s="84" t="b">
        <v>1</v>
      </c>
    </row>
    <row r="87" spans="1:57">
      <c r="A87" s="5" t="s">
        <v>263</v>
      </c>
      <c r="B87" s="5" t="s">
        <v>347</v>
      </c>
      <c r="C87" s="5" t="s">
        <v>342</v>
      </c>
      <c r="D87" s="84">
        <v>2.695259372577151</v>
      </c>
      <c r="E87" s="84" t="b">
        <v>1</v>
      </c>
      <c r="F87" s="84">
        <v>3.8878828341891358</v>
      </c>
      <c r="G87" s="85" t="b">
        <v>1</v>
      </c>
      <c r="H87" s="84">
        <v>9.8087751036279194</v>
      </c>
      <c r="I87" s="16" t="b">
        <v>1</v>
      </c>
      <c r="J87" s="84">
        <v>6.6842381163304401</v>
      </c>
      <c r="K87" s="85" t="b">
        <v>0</v>
      </c>
      <c r="L87" s="84">
        <v>3.2340151359176281</v>
      </c>
      <c r="M87" s="85" t="b">
        <v>1</v>
      </c>
      <c r="N87" s="84">
        <v>10.099742491894483</v>
      </c>
      <c r="O87" s="85" t="b">
        <v>1</v>
      </c>
      <c r="P87" s="84">
        <v>22.355864017873337</v>
      </c>
      <c r="Q87" s="85" t="b">
        <v>1</v>
      </c>
      <c r="R87" s="84">
        <v>4.8032289812936533</v>
      </c>
      <c r="S87" s="85" t="b">
        <v>1</v>
      </c>
      <c r="T87" s="84">
        <v>18.47157591849821</v>
      </c>
      <c r="U87" s="85" t="b">
        <v>1</v>
      </c>
      <c r="V87" s="84">
        <v>8.2385645374427998</v>
      </c>
      <c r="W87" s="85" t="b">
        <v>1</v>
      </c>
      <c r="X87" s="84">
        <v>2.2989274880002109</v>
      </c>
      <c r="Y87" s="85" t="b">
        <v>1</v>
      </c>
      <c r="Z87" s="84">
        <v>3.4465388308790685</v>
      </c>
      <c r="AA87" s="85" t="b">
        <v>1</v>
      </c>
      <c r="AB87" s="84">
        <v>9.8581688491678321</v>
      </c>
      <c r="AC87" s="85" t="b">
        <v>1</v>
      </c>
      <c r="AD87" s="84">
        <v>66.312063530999595</v>
      </c>
      <c r="AE87" s="17" t="b">
        <v>1</v>
      </c>
      <c r="AF87" s="84">
        <v>18.325641066233331</v>
      </c>
      <c r="AG87" s="84" t="s">
        <v>1303</v>
      </c>
      <c r="AH87" s="84">
        <v>12.171165119177525</v>
      </c>
      <c r="AI87" s="84" t="s">
        <v>1303</v>
      </c>
      <c r="AJ87" s="84">
        <v>25.628340137739844</v>
      </c>
      <c r="AK87" s="84" t="s">
        <v>1303</v>
      </c>
      <c r="AL87" s="84">
        <v>40.555240755599073</v>
      </c>
      <c r="AM87" s="84" t="s">
        <v>1303</v>
      </c>
      <c r="AN87" s="84">
        <v>34.079262333697066</v>
      </c>
      <c r="AO87" s="84" t="s">
        <v>1303</v>
      </c>
      <c r="AP87" s="84" t="s">
        <v>315</v>
      </c>
      <c r="AQ87" s="84" t="b">
        <v>1</v>
      </c>
      <c r="AR87" s="84" t="s">
        <v>315</v>
      </c>
      <c r="AS87" s="84" t="b">
        <v>1</v>
      </c>
      <c r="AT87" s="84" t="s">
        <v>315</v>
      </c>
      <c r="AU87" s="84" t="b">
        <v>1</v>
      </c>
      <c r="AV87" s="84" t="s">
        <v>315</v>
      </c>
      <c r="AW87" s="84" t="b">
        <v>1</v>
      </c>
      <c r="AX87" s="84" t="s">
        <v>315</v>
      </c>
      <c r="AY87" s="84" t="b">
        <v>1</v>
      </c>
      <c r="AZ87" s="84" t="s">
        <v>315</v>
      </c>
      <c r="BA87" s="84" t="b">
        <v>1</v>
      </c>
      <c r="BB87" s="84" t="s">
        <v>315</v>
      </c>
      <c r="BC87" s="84" t="b">
        <v>1</v>
      </c>
      <c r="BD87" s="84" t="s">
        <v>315</v>
      </c>
      <c r="BE87" s="84" t="b">
        <v>1</v>
      </c>
    </row>
    <row r="88" spans="1:57">
      <c r="A88" s="5" t="s">
        <v>263</v>
      </c>
      <c r="B88" s="5" t="s">
        <v>348</v>
      </c>
      <c r="C88" s="5" t="s">
        <v>342</v>
      </c>
      <c r="D88" s="84">
        <v>2.8359885421586979</v>
      </c>
      <c r="E88" s="84" t="b">
        <v>1</v>
      </c>
      <c r="F88" s="84">
        <v>4.0908831569976325</v>
      </c>
      <c r="G88" s="85" t="b">
        <v>1</v>
      </c>
      <c r="H88" s="84">
        <v>10.320926471689322</v>
      </c>
      <c r="I88" s="16" t="b">
        <v>1</v>
      </c>
      <c r="J88" s="84">
        <v>11.802041814716752</v>
      </c>
      <c r="K88" s="85" t="b">
        <v>0</v>
      </c>
      <c r="L88" s="84">
        <v>3.4028746783878079</v>
      </c>
      <c r="M88" s="85" t="b">
        <v>1</v>
      </c>
      <c r="N88" s="84">
        <v>10.62708631206001</v>
      </c>
      <c r="O88" s="85" t="b">
        <v>1</v>
      </c>
      <c r="P88" s="84">
        <v>23.523143950381296</v>
      </c>
      <c r="Q88" s="85" t="b">
        <v>1</v>
      </c>
      <c r="R88" s="84">
        <v>7.9614093272195099</v>
      </c>
      <c r="S88" s="85" t="b">
        <v>0</v>
      </c>
      <c r="T88" s="84">
        <v>19.436043222209758</v>
      </c>
      <c r="U88" s="85" t="b">
        <v>1</v>
      </c>
      <c r="V88" s="84">
        <v>8.668729573763482</v>
      </c>
      <c r="W88" s="85" t="b">
        <v>1</v>
      </c>
      <c r="X88" s="84">
        <v>2.4189627467979986</v>
      </c>
      <c r="Y88" s="85" t="b">
        <v>1</v>
      </c>
      <c r="Z88" s="84">
        <v>3.6264949985618813</v>
      </c>
      <c r="AA88" s="85" t="b">
        <v>1</v>
      </c>
      <c r="AB88" s="84">
        <v>10.37289924203964</v>
      </c>
      <c r="AC88" s="85" t="b">
        <v>1</v>
      </c>
      <c r="AD88" s="84">
        <v>69.774454471517217</v>
      </c>
      <c r="AE88" s="17" t="b">
        <v>1</v>
      </c>
      <c r="AF88" s="84">
        <v>19.282488587306812</v>
      </c>
      <c r="AG88" s="84" t="s">
        <v>1303</v>
      </c>
      <c r="AH88" s="84">
        <v>12.806665352471942</v>
      </c>
      <c r="AI88" s="84" t="s">
        <v>1303</v>
      </c>
      <c r="AJ88" s="84">
        <v>26.966487798789977</v>
      </c>
      <c r="AK88" s="84" t="s">
        <v>1303</v>
      </c>
      <c r="AL88" s="84">
        <v>42.672775495217827</v>
      </c>
      <c r="AM88" s="84" t="s">
        <v>1303</v>
      </c>
      <c r="AN88" s="84">
        <v>35.858662986921438</v>
      </c>
      <c r="AO88" s="84" t="s">
        <v>1303</v>
      </c>
      <c r="AP88" s="84" t="s">
        <v>315</v>
      </c>
      <c r="AQ88" s="84" t="b">
        <v>1</v>
      </c>
      <c r="AR88" s="84" t="s">
        <v>315</v>
      </c>
      <c r="AS88" s="84" t="b">
        <v>1</v>
      </c>
      <c r="AT88" s="84" t="s">
        <v>315</v>
      </c>
      <c r="AU88" s="84" t="b">
        <v>1</v>
      </c>
      <c r="AV88" s="84" t="s">
        <v>315</v>
      </c>
      <c r="AW88" s="84" t="b">
        <v>1</v>
      </c>
      <c r="AX88" s="84" t="s">
        <v>315</v>
      </c>
      <c r="AY88" s="84" t="b">
        <v>1</v>
      </c>
      <c r="AZ88" s="84" t="s">
        <v>315</v>
      </c>
      <c r="BA88" s="84" t="b">
        <v>1</v>
      </c>
      <c r="BB88" s="84" t="s">
        <v>315</v>
      </c>
      <c r="BC88" s="84" t="b">
        <v>1</v>
      </c>
      <c r="BD88" s="84" t="s">
        <v>315</v>
      </c>
      <c r="BE88" s="84" t="b">
        <v>1</v>
      </c>
    </row>
    <row r="89" spans="1:57">
      <c r="A89" s="5" t="s">
        <v>263</v>
      </c>
      <c r="B89" s="5" t="s">
        <v>349</v>
      </c>
      <c r="C89" s="5" t="s">
        <v>342</v>
      </c>
      <c r="D89" s="84">
        <v>3.0521490240979339</v>
      </c>
      <c r="E89" s="84" t="b">
        <v>1</v>
      </c>
      <c r="F89" s="84">
        <v>4.4026923415652863</v>
      </c>
      <c r="G89" s="85" t="b">
        <v>1</v>
      </c>
      <c r="H89" s="84">
        <v>11.107592710644438</v>
      </c>
      <c r="I89" s="16" t="b">
        <v>1</v>
      </c>
      <c r="J89" s="84">
        <v>6.1200273108309728</v>
      </c>
      <c r="K89" s="85" t="b">
        <v>1</v>
      </c>
      <c r="L89" s="84">
        <v>3.662243508523924</v>
      </c>
      <c r="M89" s="85" t="b">
        <v>1</v>
      </c>
      <c r="N89" s="84">
        <v>11.437088208991582</v>
      </c>
      <c r="O89" s="85" t="b">
        <v>1</v>
      </c>
      <c r="P89" s="84">
        <v>25.316089887028141</v>
      </c>
      <c r="Q89" s="85" t="b">
        <v>1</v>
      </c>
      <c r="R89" s="84">
        <v>5.439242989722576</v>
      </c>
      <c r="S89" s="85" t="b">
        <v>1</v>
      </c>
      <c r="T89" s="84">
        <v>20.917468272928311</v>
      </c>
      <c r="U89" s="85" t="b">
        <v>1</v>
      </c>
      <c r="V89" s="84">
        <v>9.3294645290039195</v>
      </c>
      <c r="W89" s="85" t="b">
        <v>1</v>
      </c>
      <c r="X89" s="84">
        <v>2.6033373115636604</v>
      </c>
      <c r="Y89" s="85" t="b">
        <v>1</v>
      </c>
      <c r="Z89" s="84">
        <v>3.9029082826729211</v>
      </c>
      <c r="AA89" s="85" t="b">
        <v>1</v>
      </c>
      <c r="AB89" s="84">
        <v>11.163526871853582</v>
      </c>
      <c r="AC89" s="85" t="b">
        <v>1</v>
      </c>
      <c r="AD89" s="84">
        <v>75.092698703255181</v>
      </c>
      <c r="AE89" s="17" t="b">
        <v>1</v>
      </c>
      <c r="AF89" s="84">
        <v>20.752209626041111</v>
      </c>
      <c r="AG89" s="84" t="s">
        <v>1303</v>
      </c>
      <c r="AH89" s="84">
        <v>13.782795866919535</v>
      </c>
      <c r="AI89" s="84" t="s">
        <v>1303</v>
      </c>
      <c r="AJ89" s="84">
        <v>29.021887146192835</v>
      </c>
      <c r="AK89" s="84" t="s">
        <v>1303</v>
      </c>
      <c r="AL89" s="84">
        <v>45.925316039584715</v>
      </c>
      <c r="AM89" s="84" t="s">
        <v>1303</v>
      </c>
      <c r="AN89" s="84">
        <v>38.591828427374701</v>
      </c>
      <c r="AO89" s="84" t="s">
        <v>1303</v>
      </c>
      <c r="AP89" s="84" t="s">
        <v>315</v>
      </c>
      <c r="AQ89" s="84" t="b">
        <v>1</v>
      </c>
      <c r="AR89" s="84" t="s">
        <v>315</v>
      </c>
      <c r="AS89" s="84" t="b">
        <v>1</v>
      </c>
      <c r="AT89" s="84" t="s">
        <v>315</v>
      </c>
      <c r="AU89" s="84" t="b">
        <v>1</v>
      </c>
      <c r="AV89" s="84" t="s">
        <v>315</v>
      </c>
      <c r="AW89" s="84" t="b">
        <v>1</v>
      </c>
      <c r="AX89" s="84" t="s">
        <v>315</v>
      </c>
      <c r="AY89" s="84" t="b">
        <v>1</v>
      </c>
      <c r="AZ89" s="84" t="s">
        <v>315</v>
      </c>
      <c r="BA89" s="84" t="b">
        <v>1</v>
      </c>
      <c r="BB89" s="84" t="s">
        <v>315</v>
      </c>
      <c r="BC89" s="84" t="b">
        <v>1</v>
      </c>
      <c r="BD89" s="84" t="s">
        <v>315</v>
      </c>
      <c r="BE89" s="84" t="b">
        <v>1</v>
      </c>
    </row>
    <row r="90" spans="1:57">
      <c r="A90" s="5" t="s">
        <v>265</v>
      </c>
      <c r="B90" s="5" t="s">
        <v>350</v>
      </c>
      <c r="C90" s="5" t="s">
        <v>342</v>
      </c>
      <c r="D90" s="84">
        <v>2.7652977403466141</v>
      </c>
      <c r="E90" s="84" t="b">
        <v>1</v>
      </c>
      <c r="F90" s="84">
        <v>3.9889124310272144</v>
      </c>
      <c r="G90" s="85" t="b">
        <v>1</v>
      </c>
      <c r="H90" s="84">
        <v>10.063663596017784</v>
      </c>
      <c r="I90" s="16" t="b">
        <v>1</v>
      </c>
      <c r="J90" s="84">
        <v>20.518835756483316</v>
      </c>
      <c r="K90" s="85" t="b">
        <v>0</v>
      </c>
      <c r="L90" s="84">
        <v>3.3180534825665555</v>
      </c>
      <c r="M90" s="85" t="b">
        <v>1</v>
      </c>
      <c r="N90" s="84">
        <v>10.362191993497666</v>
      </c>
      <c r="O90" s="85" t="b">
        <v>1</v>
      </c>
      <c r="P90" s="84">
        <v>22.93679817278948</v>
      </c>
      <c r="Q90" s="85" t="b">
        <v>1</v>
      </c>
      <c r="R90" s="84">
        <v>13.277158541885303</v>
      </c>
      <c r="S90" s="85" t="b">
        <v>0</v>
      </c>
      <c r="T90" s="84">
        <v>18.951573888498523</v>
      </c>
      <c r="U90" s="85" t="b">
        <v>1</v>
      </c>
      <c r="V90" s="84">
        <v>8.452649912244464</v>
      </c>
      <c r="W90" s="85" t="b">
        <v>1</v>
      </c>
      <c r="X90" s="84">
        <v>2.3586668698638307</v>
      </c>
      <c r="Y90" s="85" t="b">
        <v>1</v>
      </c>
      <c r="Z90" s="84">
        <v>3.5360997676203931</v>
      </c>
      <c r="AA90" s="85" t="b">
        <v>1</v>
      </c>
      <c r="AB90" s="84">
        <v>10.114340875658659</v>
      </c>
      <c r="AC90" s="85" t="b">
        <v>1</v>
      </c>
      <c r="AD90" s="84">
        <v>68.035233011603339</v>
      </c>
      <c r="AE90" s="17" t="b">
        <v>1</v>
      </c>
      <c r="AF90" s="84">
        <v>18.801846807939285</v>
      </c>
      <c r="AG90" s="84" t="s">
        <v>1303</v>
      </c>
      <c r="AH90" s="84">
        <v>12.487442115548648</v>
      </c>
      <c r="AI90" s="84" t="s">
        <v>1303</v>
      </c>
      <c r="AJ90" s="84">
        <v>26.294312077268476</v>
      </c>
      <c r="AK90" s="84" t="s">
        <v>1303</v>
      </c>
      <c r="AL90" s="84">
        <v>41.609099577469642</v>
      </c>
      <c r="AM90" s="84" t="s">
        <v>1303</v>
      </c>
      <c r="AN90" s="84">
        <v>34.964837923536209</v>
      </c>
      <c r="AO90" s="84" t="s">
        <v>1303</v>
      </c>
      <c r="AP90" s="84" t="s">
        <v>315</v>
      </c>
      <c r="AQ90" s="84" t="b">
        <v>1</v>
      </c>
      <c r="AR90" s="84" t="s">
        <v>315</v>
      </c>
      <c r="AS90" s="84" t="b">
        <v>1</v>
      </c>
      <c r="AT90" s="84" t="s">
        <v>315</v>
      </c>
      <c r="AU90" s="84" t="b">
        <v>1</v>
      </c>
      <c r="AV90" s="84" t="s">
        <v>315</v>
      </c>
      <c r="AW90" s="84" t="b">
        <v>1</v>
      </c>
      <c r="AX90" s="84" t="s">
        <v>315</v>
      </c>
      <c r="AY90" s="84" t="b">
        <v>1</v>
      </c>
      <c r="AZ90" s="84" t="s">
        <v>315</v>
      </c>
      <c r="BA90" s="84" t="b">
        <v>1</v>
      </c>
      <c r="BB90" s="84" t="s">
        <v>315</v>
      </c>
      <c r="BC90" s="84" t="b">
        <v>1</v>
      </c>
      <c r="BD90" s="84" t="s">
        <v>315</v>
      </c>
      <c r="BE90" s="84" t="b">
        <v>1</v>
      </c>
    </row>
    <row r="91" spans="1:57">
      <c r="A91" s="5" t="s">
        <v>265</v>
      </c>
      <c r="B91" s="5" t="s">
        <v>351</v>
      </c>
      <c r="C91" s="5" t="s">
        <v>342</v>
      </c>
      <c r="D91" s="84">
        <v>2.8033308840568925</v>
      </c>
      <c r="E91" s="84" t="b">
        <v>1</v>
      </c>
      <c r="F91" s="84">
        <v>4.0437748342771291</v>
      </c>
      <c r="G91" s="85" t="b">
        <v>1</v>
      </c>
      <c r="H91" s="84">
        <v>10.202076454139625</v>
      </c>
      <c r="I91" s="16" t="b">
        <v>1</v>
      </c>
      <c r="J91" s="84">
        <v>10.330231923285476</v>
      </c>
      <c r="K91" s="85" t="b">
        <v>0</v>
      </c>
      <c r="L91" s="84">
        <v>3.3636890765568883</v>
      </c>
      <c r="M91" s="85" t="b">
        <v>1</v>
      </c>
      <c r="N91" s="84">
        <v>10.504710729000193</v>
      </c>
      <c r="O91" s="85" t="b">
        <v>1</v>
      </c>
      <c r="P91" s="84">
        <v>23.252264579329125</v>
      </c>
      <c r="Q91" s="85" t="b">
        <v>1</v>
      </c>
      <c r="R91" s="84">
        <v>4.9958235127414223</v>
      </c>
      <c r="S91" s="85" t="b">
        <v>1</v>
      </c>
      <c r="T91" s="84">
        <v>19.212228617542952</v>
      </c>
      <c r="U91" s="85" t="b">
        <v>1</v>
      </c>
      <c r="V91" s="84">
        <v>8.5689053317439825</v>
      </c>
      <c r="W91" s="85" t="b">
        <v>1</v>
      </c>
      <c r="X91" s="84">
        <v>2.3911073245451986</v>
      </c>
      <c r="Y91" s="85" t="b">
        <v>1</v>
      </c>
      <c r="Z91" s="84">
        <v>3.584734310177438</v>
      </c>
      <c r="AA91" s="85" t="b">
        <v>1</v>
      </c>
      <c r="AB91" s="84">
        <v>10.253450735130953</v>
      </c>
      <c r="AC91" s="85" t="b">
        <v>1</v>
      </c>
      <c r="AD91" s="84">
        <v>68.970970873294959</v>
      </c>
      <c r="AE91" s="17" t="b">
        <v>1</v>
      </c>
      <c r="AF91" s="84">
        <v>19.060442231944283</v>
      </c>
      <c r="AG91" s="84" t="s">
        <v>1303</v>
      </c>
      <c r="AH91" s="84">
        <v>12.659190956053219</v>
      </c>
      <c r="AI91" s="84" t="s">
        <v>1303</v>
      </c>
      <c r="AJ91" s="84">
        <v>26.655956805576213</v>
      </c>
      <c r="AK91" s="84" t="s">
        <v>1303</v>
      </c>
      <c r="AL91" s="84">
        <v>42.18137967620752</v>
      </c>
      <c r="AM91" s="84" t="s">
        <v>1303</v>
      </c>
      <c r="AN91" s="84">
        <v>35.445734676949009</v>
      </c>
      <c r="AO91" s="84" t="s">
        <v>1303</v>
      </c>
      <c r="AP91" s="84" t="s">
        <v>315</v>
      </c>
      <c r="AQ91" s="84" t="b">
        <v>1</v>
      </c>
      <c r="AR91" s="84" t="s">
        <v>315</v>
      </c>
      <c r="AS91" s="84" t="b">
        <v>1</v>
      </c>
      <c r="AT91" s="84" t="s">
        <v>315</v>
      </c>
      <c r="AU91" s="84" t="b">
        <v>1</v>
      </c>
      <c r="AV91" s="84" t="s">
        <v>315</v>
      </c>
      <c r="AW91" s="84" t="b">
        <v>1</v>
      </c>
      <c r="AX91" s="84" t="s">
        <v>315</v>
      </c>
      <c r="AY91" s="84" t="b">
        <v>1</v>
      </c>
      <c r="AZ91" s="84" t="s">
        <v>315</v>
      </c>
      <c r="BA91" s="84" t="b">
        <v>1</v>
      </c>
      <c r="BB91" s="84" t="s">
        <v>315</v>
      </c>
      <c r="BC91" s="84" t="b">
        <v>1</v>
      </c>
      <c r="BD91" s="84" t="s">
        <v>315</v>
      </c>
      <c r="BE91" s="84" t="b">
        <v>1</v>
      </c>
    </row>
    <row r="92" spans="1:57">
      <c r="A92" s="5" t="s">
        <v>265</v>
      </c>
      <c r="B92" s="5" t="s">
        <v>352</v>
      </c>
      <c r="C92" s="5" t="s">
        <v>342</v>
      </c>
      <c r="D92" s="84">
        <v>2.9296406469684428</v>
      </c>
      <c r="E92" s="84" t="b">
        <v>1</v>
      </c>
      <c r="F92" s="84">
        <v>4.2259753170992171</v>
      </c>
      <c r="G92" s="85" t="b">
        <v>1</v>
      </c>
      <c r="H92" s="84">
        <v>10.661751715970661</v>
      </c>
      <c r="I92" s="16" t="b">
        <v>1</v>
      </c>
      <c r="J92" s="84">
        <v>9.6976535565187447</v>
      </c>
      <c r="K92" s="85" t="b">
        <v>0</v>
      </c>
      <c r="L92" s="84">
        <v>3.5152469151924826</v>
      </c>
      <c r="M92" s="85" t="b">
        <v>1</v>
      </c>
      <c r="N92" s="84">
        <v>10.978021792342904</v>
      </c>
      <c r="O92" s="85" t="b">
        <v>1</v>
      </c>
      <c r="P92" s="84">
        <v>24.299942555152438</v>
      </c>
      <c r="Q92" s="85" t="b">
        <v>1</v>
      </c>
      <c r="R92" s="84">
        <v>5.2209204811482071</v>
      </c>
      <c r="S92" s="85" t="b">
        <v>1</v>
      </c>
      <c r="T92" s="84">
        <v>20.077874573033057</v>
      </c>
      <c r="U92" s="85" t="b">
        <v>1</v>
      </c>
      <c r="V92" s="84">
        <v>8.9549947538024206</v>
      </c>
      <c r="W92" s="85" t="b">
        <v>1</v>
      </c>
      <c r="X92" s="84">
        <v>2.4988435182913684</v>
      </c>
      <c r="Y92" s="85" t="b">
        <v>1</v>
      </c>
      <c r="Z92" s="84">
        <v>3.7462517904700792</v>
      </c>
      <c r="AA92" s="85" t="b">
        <v>1</v>
      </c>
      <c r="AB92" s="84">
        <v>10.715440769466609</v>
      </c>
      <c r="AC92" s="85" t="b">
        <v>1</v>
      </c>
      <c r="AD92" s="84">
        <v>72.078597956608789</v>
      </c>
      <c r="AE92" s="17" t="b">
        <v>1</v>
      </c>
      <c r="AF92" s="84">
        <v>19.919249143749887</v>
      </c>
      <c r="AG92" s="84" t="s">
        <v>1303</v>
      </c>
      <c r="AH92" s="84">
        <v>13.229576498981755</v>
      </c>
      <c r="AI92" s="84" t="s">
        <v>1303</v>
      </c>
      <c r="AJ92" s="84">
        <v>27.856995043138941</v>
      </c>
      <c r="AK92" s="84" t="s">
        <v>1303</v>
      </c>
      <c r="AL92" s="84">
        <v>44.0819473532109</v>
      </c>
      <c r="AM92" s="84" t="s">
        <v>1303</v>
      </c>
      <c r="AN92" s="84">
        <v>37.042814197148914</v>
      </c>
      <c r="AO92" s="84" t="s">
        <v>1303</v>
      </c>
      <c r="AP92" s="84" t="s">
        <v>315</v>
      </c>
      <c r="AQ92" s="84" t="b">
        <v>1</v>
      </c>
      <c r="AR92" s="84" t="s">
        <v>315</v>
      </c>
      <c r="AS92" s="84" t="b">
        <v>1</v>
      </c>
      <c r="AT92" s="84" t="s">
        <v>315</v>
      </c>
      <c r="AU92" s="84" t="b">
        <v>1</v>
      </c>
      <c r="AV92" s="84" t="s">
        <v>315</v>
      </c>
      <c r="AW92" s="84" t="b">
        <v>1</v>
      </c>
      <c r="AX92" s="84" t="s">
        <v>315</v>
      </c>
      <c r="AY92" s="84" t="b">
        <v>1</v>
      </c>
      <c r="AZ92" s="84" t="s">
        <v>315</v>
      </c>
      <c r="BA92" s="84" t="b">
        <v>1</v>
      </c>
      <c r="BB92" s="84" t="s">
        <v>315</v>
      </c>
      <c r="BC92" s="84" t="b">
        <v>1</v>
      </c>
      <c r="BD92" s="84" t="s">
        <v>315</v>
      </c>
      <c r="BE92" s="84" t="b">
        <v>1</v>
      </c>
    </row>
    <row r="93" spans="1:57">
      <c r="A93" s="5" t="s">
        <v>265</v>
      </c>
      <c r="B93" s="5" t="s">
        <v>353</v>
      </c>
      <c r="C93" s="5" t="s">
        <v>342</v>
      </c>
      <c r="D93" s="84">
        <v>2.2585846081333449</v>
      </c>
      <c r="E93" s="84" t="b">
        <v>1</v>
      </c>
      <c r="F93" s="84">
        <v>3.2579841542779282</v>
      </c>
      <c r="G93" s="85" t="b">
        <v>1</v>
      </c>
      <c r="H93" s="84">
        <v>8.2195979723140447</v>
      </c>
      <c r="I93" s="16" t="b">
        <v>1</v>
      </c>
      <c r="J93" s="84">
        <v>4.5288088413978498</v>
      </c>
      <c r="K93" s="85" t="b">
        <v>1</v>
      </c>
      <c r="L93" s="84">
        <v>2.7100533932916466</v>
      </c>
      <c r="M93" s="85" t="b">
        <v>1</v>
      </c>
      <c r="N93" s="84">
        <v>8.4634240290171689</v>
      </c>
      <c r="O93" s="85" t="b">
        <v>1</v>
      </c>
      <c r="P93" s="84">
        <v>18.733859489007479</v>
      </c>
      <c r="Q93" s="85" t="b">
        <v>1</v>
      </c>
      <c r="R93" s="84">
        <v>6.5800832439142916</v>
      </c>
      <c r="S93" s="85" t="b">
        <v>0</v>
      </c>
      <c r="T93" s="84">
        <v>15.478887665492167</v>
      </c>
      <c r="U93" s="85" t="b">
        <v>1</v>
      </c>
      <c r="V93" s="84">
        <v>6.9037864209667585</v>
      </c>
      <c r="W93" s="85" t="b">
        <v>1</v>
      </c>
      <c r="X93" s="84">
        <v>1.9264647745746049</v>
      </c>
      <c r="Y93" s="85" t="b">
        <v>1</v>
      </c>
      <c r="Z93" s="84">
        <v>2.8881448791008832</v>
      </c>
      <c r="AA93" s="85" t="b">
        <v>1</v>
      </c>
      <c r="AB93" s="84">
        <v>8.2609891477050166</v>
      </c>
      <c r="AC93" s="85" t="b">
        <v>1</v>
      </c>
      <c r="AD93" s="84">
        <v>55.568457547545009</v>
      </c>
      <c r="AE93" s="17" t="b">
        <v>1</v>
      </c>
      <c r="AF93" s="84">
        <v>15.356596573781571</v>
      </c>
      <c r="AG93" s="84" t="s">
        <v>1303</v>
      </c>
      <c r="AH93" s="84">
        <v>10.199243338476482</v>
      </c>
      <c r="AI93" s="84" t="s">
        <v>1303</v>
      </c>
      <c r="AJ93" s="84">
        <v>12.601290486374763</v>
      </c>
      <c r="AK93" s="84" t="s">
        <v>1231</v>
      </c>
      <c r="AL93" s="84">
        <v>33.984648558017859</v>
      </c>
      <c r="AM93" s="84" t="s">
        <v>1303</v>
      </c>
      <c r="AN93" s="84">
        <v>28.557881347734146</v>
      </c>
      <c r="AO93" s="84" t="s">
        <v>1303</v>
      </c>
      <c r="AP93" s="84" t="s">
        <v>315</v>
      </c>
      <c r="AQ93" s="84" t="b">
        <v>1</v>
      </c>
      <c r="AR93" s="84" t="s">
        <v>315</v>
      </c>
      <c r="AS93" s="84" t="b">
        <v>1</v>
      </c>
      <c r="AT93" s="84" t="s">
        <v>315</v>
      </c>
      <c r="AU93" s="84" t="b">
        <v>1</v>
      </c>
      <c r="AV93" s="84" t="s">
        <v>315</v>
      </c>
      <c r="AW93" s="84" t="b">
        <v>1</v>
      </c>
      <c r="AX93" s="84" t="s">
        <v>315</v>
      </c>
      <c r="AY93" s="84" t="b">
        <v>1</v>
      </c>
      <c r="AZ93" s="84" t="s">
        <v>315</v>
      </c>
      <c r="BA93" s="84" t="b">
        <v>1</v>
      </c>
      <c r="BB93" s="84" t="s">
        <v>315</v>
      </c>
      <c r="BC93" s="84" t="b">
        <v>1</v>
      </c>
      <c r="BD93" s="84" t="s">
        <v>315</v>
      </c>
      <c r="BE93" s="84" t="b">
        <v>1</v>
      </c>
    </row>
    <row r="94" spans="1:57">
      <c r="A94" s="5" t="s">
        <v>265</v>
      </c>
      <c r="B94" s="5" t="s">
        <v>354</v>
      </c>
      <c r="C94" s="5" t="s">
        <v>342</v>
      </c>
      <c r="D94" s="84">
        <v>2.8848732829074173</v>
      </c>
      <c r="E94" s="84" t="b">
        <v>1</v>
      </c>
      <c r="F94" s="84">
        <v>4.1613988729782445</v>
      </c>
      <c r="G94" s="85" t="b">
        <v>1</v>
      </c>
      <c r="H94" s="84">
        <v>10.498831215433839</v>
      </c>
      <c r="I94" s="16" t="b">
        <v>1</v>
      </c>
      <c r="J94" s="84">
        <v>7.9054634910681809</v>
      </c>
      <c r="K94" s="85" t="b">
        <v>0</v>
      </c>
      <c r="L94" s="84">
        <v>3.4615309966276371</v>
      </c>
      <c r="M94" s="85" t="b">
        <v>1</v>
      </c>
      <c r="N94" s="84">
        <v>10.810268420011646</v>
      </c>
      <c r="O94" s="85" t="b">
        <v>1</v>
      </c>
      <c r="P94" s="84">
        <v>23.928619070084672</v>
      </c>
      <c r="Q94" s="85" t="b">
        <v>1</v>
      </c>
      <c r="R94" s="84">
        <v>5.1411404411780888</v>
      </c>
      <c r="S94" s="85" t="b">
        <v>1</v>
      </c>
      <c r="T94" s="84">
        <v>19.771067824733507</v>
      </c>
      <c r="U94" s="85" t="b">
        <v>1</v>
      </c>
      <c r="V94" s="84">
        <v>8.8181549298728612</v>
      </c>
      <c r="W94" s="85" t="b">
        <v>1</v>
      </c>
      <c r="X94" s="84">
        <v>2.460659095355183</v>
      </c>
      <c r="Y94" s="85" t="b">
        <v>1</v>
      </c>
      <c r="Z94" s="84">
        <v>3.689005923833915</v>
      </c>
      <c r="AA94" s="85" t="b">
        <v>1</v>
      </c>
      <c r="AB94" s="84">
        <v>10.551699855202106</v>
      </c>
      <c r="AC94" s="85" t="b">
        <v>1</v>
      </c>
      <c r="AD94" s="84">
        <v>70.977176579529385</v>
      </c>
      <c r="AE94" s="17" t="b">
        <v>1</v>
      </c>
      <c r="AF94" s="84">
        <v>19.614866324934457</v>
      </c>
      <c r="AG94" s="84" t="s">
        <v>1303</v>
      </c>
      <c r="AH94" s="84">
        <v>13.027417483979026</v>
      </c>
      <c r="AI94" s="84" t="s">
        <v>1303</v>
      </c>
      <c r="AJ94" s="84">
        <v>27.431316815321875</v>
      </c>
      <c r="AK94" s="84" t="s">
        <v>1303</v>
      </c>
      <c r="AL94" s="84">
        <v>43.408338257937658</v>
      </c>
      <c r="AM94" s="84" t="s">
        <v>1303</v>
      </c>
      <c r="AN94" s="84">
        <v>36.476768955141267</v>
      </c>
      <c r="AO94" s="84" t="s">
        <v>1303</v>
      </c>
      <c r="AP94" s="84" t="s">
        <v>315</v>
      </c>
      <c r="AQ94" s="84" t="b">
        <v>1</v>
      </c>
      <c r="AR94" s="84" t="s">
        <v>315</v>
      </c>
      <c r="AS94" s="84" t="b">
        <v>1</v>
      </c>
      <c r="AT94" s="84" t="s">
        <v>315</v>
      </c>
      <c r="AU94" s="84" t="b">
        <v>1</v>
      </c>
      <c r="AV94" s="84" t="s">
        <v>315</v>
      </c>
      <c r="AW94" s="84" t="b">
        <v>1</v>
      </c>
      <c r="AX94" s="84" t="s">
        <v>315</v>
      </c>
      <c r="AY94" s="84" t="b">
        <v>1</v>
      </c>
      <c r="AZ94" s="84" t="s">
        <v>315</v>
      </c>
      <c r="BA94" s="84" t="b">
        <v>1</v>
      </c>
      <c r="BB94" s="84" t="s">
        <v>315</v>
      </c>
      <c r="BC94" s="84" t="b">
        <v>1</v>
      </c>
      <c r="BD94" s="84" t="s">
        <v>315</v>
      </c>
      <c r="BE94" s="84" t="b">
        <v>1</v>
      </c>
    </row>
    <row r="95" spans="1:57">
      <c r="A95" s="5" t="s">
        <v>266</v>
      </c>
      <c r="B95" s="5" t="s">
        <v>355</v>
      </c>
      <c r="C95" s="5" t="s">
        <v>342</v>
      </c>
      <c r="D95" s="84">
        <v>2.6748995593657581</v>
      </c>
      <c r="E95" s="84" t="b">
        <v>1</v>
      </c>
      <c r="F95" s="84">
        <v>3.8585140212662505</v>
      </c>
      <c r="G95" s="85" t="b">
        <v>1</v>
      </c>
      <c r="H95" s="84">
        <v>9.7346802573306324</v>
      </c>
      <c r="I95" s="16" t="b">
        <v>1</v>
      </c>
      <c r="J95" s="84">
        <v>5.3635842246878758</v>
      </c>
      <c r="K95" s="85" t="b">
        <v>1</v>
      </c>
      <c r="L95" s="84">
        <v>3.2095855968684264</v>
      </c>
      <c r="M95" s="85" t="b">
        <v>1</v>
      </c>
      <c r="N95" s="84">
        <v>10.023449696955968</v>
      </c>
      <c r="O95" s="85" t="b">
        <v>1</v>
      </c>
      <c r="P95" s="84">
        <v>22.186989281655283</v>
      </c>
      <c r="Q95" s="85" t="b">
        <v>1</v>
      </c>
      <c r="R95" s="84">
        <v>4.7669457033777398</v>
      </c>
      <c r="S95" s="85" t="b">
        <v>1</v>
      </c>
      <c r="T95" s="84">
        <v>18.332042840811113</v>
      </c>
      <c r="U95" s="85" t="b">
        <v>1</v>
      </c>
      <c r="V95" s="84">
        <v>8.1763309591760986</v>
      </c>
      <c r="W95" s="85" t="b">
        <v>1</v>
      </c>
      <c r="X95" s="84">
        <v>2.2815615399514093</v>
      </c>
      <c r="Y95" s="85" t="b">
        <v>1</v>
      </c>
      <c r="Z95" s="84">
        <v>3.4205039017229129</v>
      </c>
      <c r="AA95" s="85" t="b">
        <v>1</v>
      </c>
      <c r="AB95" s="84">
        <v>9.7837008857437731</v>
      </c>
      <c r="AC95" s="85" t="b">
        <v>1</v>
      </c>
      <c r="AD95" s="84">
        <v>65.811146535444465</v>
      </c>
      <c r="AE95" s="17" t="b">
        <v>1</v>
      </c>
      <c r="AF95" s="84">
        <v>18.187210370885897</v>
      </c>
      <c r="AG95" s="84" t="s">
        <v>1303</v>
      </c>
      <c r="AH95" s="84">
        <v>12.079224933044518</v>
      </c>
      <c r="AI95" s="84" t="s">
        <v>1303</v>
      </c>
      <c r="AJ95" s="84">
        <v>25.434745330712609</v>
      </c>
      <c r="AK95" s="84" t="s">
        <v>1303</v>
      </c>
      <c r="AL95" s="84">
        <v>40.248889116521923</v>
      </c>
      <c r="AM95" s="84" t="s">
        <v>1303</v>
      </c>
      <c r="AN95" s="84">
        <v>33.821829812524648</v>
      </c>
      <c r="AO95" s="84" t="s">
        <v>1303</v>
      </c>
      <c r="AP95" s="84" t="s">
        <v>315</v>
      </c>
      <c r="AQ95" s="84" t="b">
        <v>1</v>
      </c>
      <c r="AR95" s="84" t="s">
        <v>315</v>
      </c>
      <c r="AS95" s="84" t="b">
        <v>1</v>
      </c>
      <c r="AT95" s="84" t="s">
        <v>315</v>
      </c>
      <c r="AU95" s="84" t="b">
        <v>1</v>
      </c>
      <c r="AV95" s="84" t="s">
        <v>315</v>
      </c>
      <c r="AW95" s="84" t="b">
        <v>1</v>
      </c>
      <c r="AX95" s="84" t="s">
        <v>315</v>
      </c>
      <c r="AY95" s="84" t="b">
        <v>1</v>
      </c>
      <c r="AZ95" s="84" t="s">
        <v>315</v>
      </c>
      <c r="BA95" s="84" t="b">
        <v>1</v>
      </c>
      <c r="BB95" s="84" t="s">
        <v>315</v>
      </c>
      <c r="BC95" s="84" t="b">
        <v>1</v>
      </c>
      <c r="BD95" s="84" t="s">
        <v>315</v>
      </c>
      <c r="BE95" s="84" t="b">
        <v>1</v>
      </c>
    </row>
    <row r="96" spans="1:57">
      <c r="A96" s="5" t="s">
        <v>266</v>
      </c>
      <c r="B96" s="5" t="s">
        <v>356</v>
      </c>
      <c r="C96" s="5" t="s">
        <v>342</v>
      </c>
      <c r="D96" s="84">
        <v>3.0098365655777641</v>
      </c>
      <c r="E96" s="84" t="b">
        <v>1</v>
      </c>
      <c r="F96" s="84">
        <v>4.3416570724454866</v>
      </c>
      <c r="G96" s="85" t="b">
        <v>1</v>
      </c>
      <c r="H96" s="84">
        <v>10.953606272853449</v>
      </c>
      <c r="I96" s="16" t="b">
        <v>1</v>
      </c>
      <c r="J96" s="84">
        <v>6.0351843363604267</v>
      </c>
      <c r="K96" s="85" t="b">
        <v>1</v>
      </c>
      <c r="L96" s="84">
        <v>3.6114732069030921</v>
      </c>
      <c r="M96" s="85" t="b">
        <v>1</v>
      </c>
      <c r="N96" s="84">
        <v>11.278533919337423</v>
      </c>
      <c r="O96" s="85" t="b">
        <v>1</v>
      </c>
      <c r="P96" s="84">
        <v>24.965128647986294</v>
      </c>
      <c r="Q96" s="85" t="b">
        <v>1</v>
      </c>
      <c r="R96" s="84">
        <v>5.3638378435234051</v>
      </c>
      <c r="S96" s="85" t="b">
        <v>1</v>
      </c>
      <c r="T96" s="84">
        <v>20.627485869822408</v>
      </c>
      <c r="U96" s="85" t="b">
        <v>1</v>
      </c>
      <c r="V96" s="84">
        <v>9.2001285831565358</v>
      </c>
      <c r="W96" s="85" t="b">
        <v>1</v>
      </c>
      <c r="X96" s="84">
        <v>2.5672468057790994</v>
      </c>
      <c r="Y96" s="85" t="b">
        <v>1</v>
      </c>
      <c r="Z96" s="84">
        <v>3.8488016045537443</v>
      </c>
      <c r="AA96" s="85" t="b">
        <v>1</v>
      </c>
      <c r="AB96" s="84">
        <v>11.008765009318473</v>
      </c>
      <c r="AC96" s="85" t="b">
        <v>1</v>
      </c>
      <c r="AD96" s="84">
        <v>74.051675911129834</v>
      </c>
      <c r="AE96" s="17" t="b">
        <v>1</v>
      </c>
      <c r="AF96" s="84">
        <v>20.46451823152827</v>
      </c>
      <c r="AG96" s="84" t="s">
        <v>1303</v>
      </c>
      <c r="AH96" s="84">
        <v>13.591722634974918</v>
      </c>
      <c r="AI96" s="84" t="s">
        <v>1303</v>
      </c>
      <c r="AJ96" s="84">
        <v>28.619551812513222</v>
      </c>
      <c r="AK96" s="84" t="s">
        <v>1303</v>
      </c>
      <c r="AL96" s="84">
        <v>45.288645610123965</v>
      </c>
      <c r="AM96" s="84" t="s">
        <v>1303</v>
      </c>
      <c r="AN96" s="84">
        <v>38.056823377929767</v>
      </c>
      <c r="AO96" s="84" t="s">
        <v>1303</v>
      </c>
      <c r="AP96" s="84" t="s">
        <v>315</v>
      </c>
      <c r="AQ96" s="84" t="b">
        <v>1</v>
      </c>
      <c r="AR96" s="84" t="s">
        <v>315</v>
      </c>
      <c r="AS96" s="84" t="b">
        <v>1</v>
      </c>
      <c r="AT96" s="84" t="s">
        <v>315</v>
      </c>
      <c r="AU96" s="84" t="b">
        <v>1</v>
      </c>
      <c r="AV96" s="84" t="s">
        <v>315</v>
      </c>
      <c r="AW96" s="84" t="b">
        <v>1</v>
      </c>
      <c r="AX96" s="84" t="s">
        <v>315</v>
      </c>
      <c r="AY96" s="84" t="b">
        <v>1</v>
      </c>
      <c r="AZ96" s="84" t="s">
        <v>315</v>
      </c>
      <c r="BA96" s="84" t="b">
        <v>1</v>
      </c>
      <c r="BB96" s="84" t="s">
        <v>315</v>
      </c>
      <c r="BC96" s="84" t="b">
        <v>1</v>
      </c>
      <c r="BD96" s="84" t="s">
        <v>315</v>
      </c>
      <c r="BE96" s="84" t="b">
        <v>1</v>
      </c>
    </row>
    <row r="97" spans="1:57">
      <c r="A97" s="5" t="s">
        <v>266</v>
      </c>
      <c r="B97" s="5" t="s">
        <v>357</v>
      </c>
      <c r="C97" s="5" t="s">
        <v>342</v>
      </c>
      <c r="D97" s="84">
        <v>2.5809569711180735</v>
      </c>
      <c r="E97" s="84" t="b">
        <v>1</v>
      </c>
      <c r="F97" s="84">
        <v>3.723002841910537</v>
      </c>
      <c r="G97" s="85" t="b">
        <v>1</v>
      </c>
      <c r="H97" s="84">
        <v>9.3927978655468909</v>
      </c>
      <c r="I97" s="16" t="b">
        <v>1</v>
      </c>
      <c r="J97" s="84">
        <v>8.2079488862017342</v>
      </c>
      <c r="K97" s="85" t="b">
        <v>0</v>
      </c>
      <c r="L97" s="84">
        <v>3.0968648118518103</v>
      </c>
      <c r="M97" s="85" t="b">
        <v>1</v>
      </c>
      <c r="N97" s="84">
        <v>9.6714257099596939</v>
      </c>
      <c r="O97" s="85" t="b">
        <v>1</v>
      </c>
      <c r="P97" s="84">
        <v>21.407781258219615</v>
      </c>
      <c r="Q97" s="85" t="b">
        <v>1</v>
      </c>
      <c r="R97" s="84">
        <v>4.5995303640452736</v>
      </c>
      <c r="S97" s="85" t="b">
        <v>1</v>
      </c>
      <c r="T97" s="84">
        <v>17.688220703152393</v>
      </c>
      <c r="U97" s="85" t="b">
        <v>1</v>
      </c>
      <c r="V97" s="84">
        <v>7.8891778621615698</v>
      </c>
      <c r="W97" s="85" t="b">
        <v>1</v>
      </c>
      <c r="X97" s="84">
        <v>22.760931216479328</v>
      </c>
      <c r="Y97" s="85" t="b">
        <v>0</v>
      </c>
      <c r="Z97" s="84">
        <v>3.3003756567149605</v>
      </c>
      <c r="AA97" s="85" t="b">
        <v>1</v>
      </c>
      <c r="AB97" s="84">
        <v>9.4400968873693945</v>
      </c>
      <c r="AC97" s="85" t="b">
        <v>1</v>
      </c>
      <c r="AD97" s="84">
        <v>63.499856221966965</v>
      </c>
      <c r="AE97" s="17" t="b">
        <v>1</v>
      </c>
      <c r="AF97" s="84">
        <v>17.548474755836761</v>
      </c>
      <c r="AG97" s="84" t="s">
        <v>1303</v>
      </c>
      <c r="AH97" s="84">
        <v>11.655002030818901</v>
      </c>
      <c r="AI97" s="84" t="s">
        <v>1303</v>
      </c>
      <c r="AJ97" s="84">
        <v>24.541475974328101</v>
      </c>
      <c r="AK97" s="84" t="s">
        <v>1303</v>
      </c>
      <c r="AL97" s="84">
        <v>38.835346389483355</v>
      </c>
      <c r="AM97" s="84" t="s">
        <v>1303</v>
      </c>
      <c r="AN97" s="84">
        <v>32.634005686292923</v>
      </c>
      <c r="AO97" s="84" t="s">
        <v>1303</v>
      </c>
      <c r="AP97" s="84" t="s">
        <v>315</v>
      </c>
      <c r="AQ97" s="84" t="b">
        <v>1</v>
      </c>
      <c r="AR97" s="84" t="s">
        <v>315</v>
      </c>
      <c r="AS97" s="84" t="b">
        <v>1</v>
      </c>
      <c r="AT97" s="84" t="s">
        <v>315</v>
      </c>
      <c r="AU97" s="84" t="b">
        <v>1</v>
      </c>
      <c r="AV97" s="84" t="s">
        <v>315</v>
      </c>
      <c r="AW97" s="84" t="b">
        <v>1</v>
      </c>
      <c r="AX97" s="84" t="s">
        <v>315</v>
      </c>
      <c r="AY97" s="84" t="b">
        <v>1</v>
      </c>
      <c r="AZ97" s="84" t="s">
        <v>315</v>
      </c>
      <c r="BA97" s="84" t="b">
        <v>1</v>
      </c>
      <c r="BB97" s="84" t="s">
        <v>315</v>
      </c>
      <c r="BC97" s="84" t="b">
        <v>1</v>
      </c>
      <c r="BD97" s="84" t="s">
        <v>315</v>
      </c>
      <c r="BE97" s="84" t="b">
        <v>1</v>
      </c>
    </row>
    <row r="98" spans="1:57">
      <c r="A98" s="5" t="s">
        <v>266</v>
      </c>
      <c r="B98" s="5" t="s">
        <v>358</v>
      </c>
      <c r="C98" s="5" t="s">
        <v>342</v>
      </c>
      <c r="D98" s="84">
        <v>2.7298327456074003</v>
      </c>
      <c r="E98" s="84" t="b">
        <v>1</v>
      </c>
      <c r="F98" s="84">
        <v>3.9377545552160425</v>
      </c>
      <c r="G98" s="85" t="b">
        <v>1</v>
      </c>
      <c r="H98" s="84">
        <v>9.9345969239981375</v>
      </c>
      <c r="I98" s="16" t="b">
        <v>1</v>
      </c>
      <c r="J98" s="84">
        <v>5.4737336955739426</v>
      </c>
      <c r="K98" s="85" t="b">
        <v>1</v>
      </c>
      <c r="L98" s="84">
        <v>3.2754993851951442</v>
      </c>
      <c r="M98" s="85" t="b">
        <v>1</v>
      </c>
      <c r="N98" s="84">
        <v>10.229296689250949</v>
      </c>
      <c r="O98" s="85" t="b">
        <v>1</v>
      </c>
      <c r="P98" s="84">
        <v>22.642633311384561</v>
      </c>
      <c r="Q98" s="85" t="b">
        <v>1</v>
      </c>
      <c r="R98" s="84">
        <v>4.864842282413977</v>
      </c>
      <c r="S98" s="85" t="b">
        <v>1</v>
      </c>
      <c r="T98" s="84">
        <v>18.708519602354571</v>
      </c>
      <c r="U98" s="85" t="b">
        <v>1</v>
      </c>
      <c r="V98" s="84">
        <v>8.3442445205586502</v>
      </c>
      <c r="W98" s="85" t="b">
        <v>1</v>
      </c>
      <c r="X98" s="84">
        <v>2.3284169235702379</v>
      </c>
      <c r="Y98" s="85" t="b">
        <v>1</v>
      </c>
      <c r="Z98" s="84">
        <v>3.4907492226044794</v>
      </c>
      <c r="AA98" s="85" t="b">
        <v>1</v>
      </c>
      <c r="AB98" s="84">
        <v>9.9846242665889644</v>
      </c>
      <c r="AC98" s="85" t="b">
        <v>1</v>
      </c>
      <c r="AD98" s="84">
        <v>67.162679888070514</v>
      </c>
      <c r="AE98" s="17" t="b">
        <v>1</v>
      </c>
      <c r="AF98" s="84">
        <v>18.560712774376775</v>
      </c>
      <c r="AG98" s="84" t="s">
        <v>1303</v>
      </c>
      <c r="AH98" s="84">
        <v>12.327290439122418</v>
      </c>
      <c r="AI98" s="84" t="s">
        <v>1303</v>
      </c>
      <c r="AJ98" s="84">
        <v>25.957087037850226</v>
      </c>
      <c r="AK98" s="84" t="s">
        <v>1303</v>
      </c>
      <c r="AL98" s="84">
        <v>41.075462104698474</v>
      </c>
      <c r="AM98" s="84" t="s">
        <v>1303</v>
      </c>
      <c r="AN98" s="84">
        <v>34.516413229542771</v>
      </c>
      <c r="AO98" s="84" t="s">
        <v>1303</v>
      </c>
      <c r="AP98" s="84" t="s">
        <v>315</v>
      </c>
      <c r="AQ98" s="84" t="b">
        <v>1</v>
      </c>
      <c r="AR98" s="84" t="s">
        <v>315</v>
      </c>
      <c r="AS98" s="84" t="b">
        <v>1</v>
      </c>
      <c r="AT98" s="84" t="s">
        <v>315</v>
      </c>
      <c r="AU98" s="84" t="b">
        <v>1</v>
      </c>
      <c r="AV98" s="84" t="s">
        <v>315</v>
      </c>
      <c r="AW98" s="84" t="b">
        <v>1</v>
      </c>
      <c r="AX98" s="84" t="s">
        <v>315</v>
      </c>
      <c r="AY98" s="84" t="b">
        <v>1</v>
      </c>
      <c r="AZ98" s="84" t="s">
        <v>315</v>
      </c>
      <c r="BA98" s="84" t="b">
        <v>1</v>
      </c>
      <c r="BB98" s="84" t="s">
        <v>315</v>
      </c>
      <c r="BC98" s="84" t="b">
        <v>1</v>
      </c>
      <c r="BD98" s="84" t="s">
        <v>315</v>
      </c>
      <c r="BE98" s="84" t="b">
        <v>1</v>
      </c>
    </row>
    <row r="99" spans="1:57">
      <c r="A99" s="5" t="s">
        <v>266</v>
      </c>
      <c r="B99" s="5" t="s">
        <v>359</v>
      </c>
      <c r="C99" s="5" t="s">
        <v>342</v>
      </c>
      <c r="D99" s="84">
        <v>3.0561185840459948</v>
      </c>
      <c r="E99" s="84" t="b">
        <v>1</v>
      </c>
      <c r="F99" s="84">
        <v>4.4084183893580793</v>
      </c>
      <c r="G99" s="85" t="b">
        <v>1</v>
      </c>
      <c r="H99" s="84">
        <v>11.122039008906881</v>
      </c>
      <c r="I99" s="16" t="b">
        <v>1</v>
      </c>
      <c r="J99" s="84">
        <v>6.1279868878707244</v>
      </c>
      <c r="K99" s="85" t="b">
        <v>1</v>
      </c>
      <c r="L99" s="84">
        <v>3.6670065443510422</v>
      </c>
      <c r="M99" s="85" t="b">
        <v>1</v>
      </c>
      <c r="N99" s="84">
        <v>11.451963042074238</v>
      </c>
      <c r="O99" s="85" t="b">
        <v>1</v>
      </c>
      <c r="P99" s="84">
        <v>25.349015453789008</v>
      </c>
      <c r="Q99" s="85" t="b">
        <v>1</v>
      </c>
      <c r="R99" s="84">
        <v>5.4463171531888097</v>
      </c>
      <c r="S99" s="85" t="b">
        <v>1</v>
      </c>
      <c r="T99" s="84">
        <v>20.944673086197735</v>
      </c>
      <c r="U99" s="85" t="b">
        <v>1</v>
      </c>
      <c r="V99" s="84">
        <v>9.341598231663518</v>
      </c>
      <c r="W99" s="85" t="b">
        <v>1</v>
      </c>
      <c r="X99" s="84">
        <v>2.6067231565671918</v>
      </c>
      <c r="Y99" s="85" t="b">
        <v>1</v>
      </c>
      <c r="Z99" s="84">
        <v>3.907984321974256</v>
      </c>
      <c r="AA99" s="85" t="b">
        <v>1</v>
      </c>
      <c r="AB99" s="84">
        <v>11.178045916893563</v>
      </c>
      <c r="AC99" s="85" t="b">
        <v>1</v>
      </c>
      <c r="AD99" s="84">
        <v>75.190362666191049</v>
      </c>
      <c r="AE99" s="17" t="b">
        <v>1</v>
      </c>
      <c r="AF99" s="84">
        <v>20.77919950743776</v>
      </c>
      <c r="AG99" s="84" t="s">
        <v>1303</v>
      </c>
      <c r="AH99" s="84">
        <v>13.800721477370942</v>
      </c>
      <c r="AI99" s="84" t="s">
        <v>1303</v>
      </c>
      <c r="AJ99" s="84">
        <v>29.059632393860323</v>
      </c>
      <c r="AK99" s="84" t="s">
        <v>1303</v>
      </c>
      <c r="AL99" s="84">
        <v>45.985045526485059</v>
      </c>
      <c r="AM99" s="84" t="s">
        <v>1303</v>
      </c>
      <c r="AN99" s="84">
        <v>38.642020136638635</v>
      </c>
      <c r="AO99" s="84" t="s">
        <v>1303</v>
      </c>
      <c r="AP99" s="84" t="s">
        <v>315</v>
      </c>
      <c r="AQ99" s="84" t="b">
        <v>1</v>
      </c>
      <c r="AR99" s="84" t="s">
        <v>315</v>
      </c>
      <c r="AS99" s="84" t="b">
        <v>1</v>
      </c>
      <c r="AT99" s="84" t="s">
        <v>315</v>
      </c>
      <c r="AU99" s="84" t="b">
        <v>1</v>
      </c>
      <c r="AV99" s="84" t="s">
        <v>315</v>
      </c>
      <c r="AW99" s="84" t="b">
        <v>1</v>
      </c>
      <c r="AX99" s="84" t="s">
        <v>315</v>
      </c>
      <c r="AY99" s="84" t="b">
        <v>1</v>
      </c>
      <c r="AZ99" s="84" t="s">
        <v>315</v>
      </c>
      <c r="BA99" s="84" t="b">
        <v>1</v>
      </c>
      <c r="BB99" s="84" t="s">
        <v>315</v>
      </c>
      <c r="BC99" s="84" t="b">
        <v>1</v>
      </c>
      <c r="BD99" s="84" t="s">
        <v>315</v>
      </c>
      <c r="BE99" s="84" t="b">
        <v>1</v>
      </c>
    </row>
    <row r="100" spans="1:57">
      <c r="A100" s="5" t="s">
        <v>268</v>
      </c>
      <c r="B100" s="5" t="s">
        <v>360</v>
      </c>
      <c r="C100" s="5" t="s">
        <v>342</v>
      </c>
      <c r="D100" s="84">
        <v>2.7400384486379061</v>
      </c>
      <c r="E100" s="84" t="b">
        <v>1</v>
      </c>
      <c r="F100" s="84">
        <v>3.9524761727445239</v>
      </c>
      <c r="G100" s="85" t="b">
        <v>1</v>
      </c>
      <c r="H100" s="84">
        <v>9.9717382272875952</v>
      </c>
      <c r="I100" s="16" t="b">
        <v>1</v>
      </c>
      <c r="J100" s="84">
        <v>5.4941976967677855</v>
      </c>
      <c r="K100" s="85" t="b">
        <v>1</v>
      </c>
      <c r="L100" s="84">
        <v>3.2877451075954256</v>
      </c>
      <c r="M100" s="85" t="b">
        <v>1</v>
      </c>
      <c r="N100" s="84">
        <v>10.267539751720406</v>
      </c>
      <c r="O100" s="85" t="b">
        <v>1</v>
      </c>
      <c r="P100" s="84">
        <v>22.72728464827561</v>
      </c>
      <c r="Q100" s="85" t="b">
        <v>1</v>
      </c>
      <c r="R100" s="84">
        <v>4.8830298932500087</v>
      </c>
      <c r="S100" s="85" t="b">
        <v>1</v>
      </c>
      <c r="T100" s="84">
        <v>18.778462933318441</v>
      </c>
      <c r="U100" s="85" t="b">
        <v>1</v>
      </c>
      <c r="V100" s="84">
        <v>8.3754401612907721</v>
      </c>
      <c r="W100" s="85" t="b">
        <v>1</v>
      </c>
      <c r="X100" s="84">
        <v>2.3371219007126651</v>
      </c>
      <c r="Y100" s="85" t="b">
        <v>1</v>
      </c>
      <c r="Z100" s="84">
        <v>3.5037996741301987</v>
      </c>
      <c r="AA100" s="85" t="b">
        <v>1</v>
      </c>
      <c r="AB100" s="84">
        <v>10.021952601191131</v>
      </c>
      <c r="AC100" s="85" t="b">
        <v>1</v>
      </c>
      <c r="AD100" s="84">
        <v>67.413773061003369</v>
      </c>
      <c r="AE100" s="17" t="b">
        <v>1</v>
      </c>
      <c r="AF100" s="84">
        <v>18.63010351742307</v>
      </c>
      <c r="AG100" s="84" t="s">
        <v>1303</v>
      </c>
      <c r="AH100" s="84">
        <v>12.373377022849908</v>
      </c>
      <c r="AI100" s="84" t="s">
        <v>1303</v>
      </c>
      <c r="AJ100" s="84">
        <v>26.054129731133013</v>
      </c>
      <c r="AK100" s="84" t="s">
        <v>1303</v>
      </c>
      <c r="AL100" s="84">
        <v>41.2290260799112</v>
      </c>
      <c r="AM100" s="84" t="s">
        <v>1303</v>
      </c>
      <c r="AN100" s="84">
        <v>34.645455663979739</v>
      </c>
      <c r="AO100" s="84" t="s">
        <v>1303</v>
      </c>
      <c r="AP100" s="84" t="s">
        <v>315</v>
      </c>
      <c r="AQ100" s="84" t="b">
        <v>1</v>
      </c>
      <c r="AR100" s="84" t="s">
        <v>315</v>
      </c>
      <c r="AS100" s="84" t="b">
        <v>1</v>
      </c>
      <c r="AT100" s="84" t="s">
        <v>315</v>
      </c>
      <c r="AU100" s="84" t="b">
        <v>1</v>
      </c>
      <c r="AV100" s="84" t="s">
        <v>315</v>
      </c>
      <c r="AW100" s="84" t="b">
        <v>1</v>
      </c>
      <c r="AX100" s="84" t="s">
        <v>315</v>
      </c>
      <c r="AY100" s="84" t="b">
        <v>1</v>
      </c>
      <c r="AZ100" s="84" t="s">
        <v>315</v>
      </c>
      <c r="BA100" s="84" t="b">
        <v>1</v>
      </c>
      <c r="BB100" s="84" t="s">
        <v>315</v>
      </c>
      <c r="BC100" s="84" t="b">
        <v>1</v>
      </c>
      <c r="BD100" s="84" t="s">
        <v>315</v>
      </c>
      <c r="BE100" s="84" t="b">
        <v>1</v>
      </c>
    </row>
    <row r="101" spans="1:57">
      <c r="A101" s="5" t="s">
        <v>267</v>
      </c>
      <c r="B101" s="5" t="s">
        <v>361</v>
      </c>
      <c r="C101" s="5" t="s">
        <v>342</v>
      </c>
      <c r="D101" s="84">
        <v>3.3047588984331511</v>
      </c>
      <c r="E101" s="84" t="b">
        <v>1</v>
      </c>
      <c r="F101" s="84">
        <v>4.7670793850413595</v>
      </c>
      <c r="G101" s="85" t="b">
        <v>1</v>
      </c>
      <c r="H101" s="84">
        <v>12.026908109941479</v>
      </c>
      <c r="I101" s="16" t="b">
        <v>1</v>
      </c>
      <c r="J101" s="84">
        <v>6.6265488855348895</v>
      </c>
      <c r="K101" s="85" t="b">
        <v>1</v>
      </c>
      <c r="L101" s="84">
        <v>3.9653476050700003</v>
      </c>
      <c r="M101" s="85" t="b">
        <v>1</v>
      </c>
      <c r="N101" s="84">
        <v>12.383674169383225</v>
      </c>
      <c r="O101" s="85" t="b">
        <v>1</v>
      </c>
      <c r="P101" s="84">
        <v>27.411365784282637</v>
      </c>
      <c r="Q101" s="85" t="b">
        <v>1</v>
      </c>
      <c r="R101" s="84">
        <v>5.8894197265936139</v>
      </c>
      <c r="S101" s="85" t="b">
        <v>1</v>
      </c>
      <c r="T101" s="84">
        <v>22.648694038812067</v>
      </c>
      <c r="U101" s="85" t="b">
        <v>1</v>
      </c>
      <c r="V101" s="84">
        <v>10.101613871542353</v>
      </c>
      <c r="W101" s="85" t="b">
        <v>1</v>
      </c>
      <c r="X101" s="84">
        <v>2.8188014667979027</v>
      </c>
      <c r="Y101" s="85" t="b">
        <v>1</v>
      </c>
      <c r="Z101" s="84">
        <v>4.2259309015043431</v>
      </c>
      <c r="AA101" s="85" t="b">
        <v>1</v>
      </c>
      <c r="AB101" s="84">
        <v>12.087471639285182</v>
      </c>
      <c r="AC101" s="85" t="b">
        <v>1</v>
      </c>
      <c r="AD101" s="84">
        <v>81.307715412187989</v>
      </c>
      <c r="AE101" s="17" t="b">
        <v>1</v>
      </c>
      <c r="AF101" s="84">
        <v>22.469757827135805</v>
      </c>
      <c r="AG101" s="84" t="s">
        <v>1303</v>
      </c>
      <c r="AH101" s="84">
        <v>14.923523368899719</v>
      </c>
      <c r="AI101" s="84" t="s">
        <v>1303</v>
      </c>
      <c r="AJ101" s="84">
        <v>31.423871848475638</v>
      </c>
      <c r="AK101" s="84" t="s">
        <v>1303</v>
      </c>
      <c r="AL101" s="84">
        <v>49.726306168824344</v>
      </c>
      <c r="AM101" s="84" t="s">
        <v>1303</v>
      </c>
      <c r="AN101" s="84">
        <v>41.785865432919209</v>
      </c>
      <c r="AO101" s="84" t="s">
        <v>1303</v>
      </c>
      <c r="AP101" s="84" t="s">
        <v>315</v>
      </c>
      <c r="AQ101" s="84" t="b">
        <v>1</v>
      </c>
      <c r="AR101" s="84" t="s">
        <v>315</v>
      </c>
      <c r="AS101" s="84" t="b">
        <v>1</v>
      </c>
      <c r="AT101" s="84" t="s">
        <v>315</v>
      </c>
      <c r="AU101" s="84" t="b">
        <v>1</v>
      </c>
      <c r="AV101" s="84" t="s">
        <v>315</v>
      </c>
      <c r="AW101" s="84" t="b">
        <v>1</v>
      </c>
      <c r="AX101" s="84" t="s">
        <v>315</v>
      </c>
      <c r="AY101" s="84" t="b">
        <v>1</v>
      </c>
      <c r="AZ101" s="84" t="s">
        <v>315</v>
      </c>
      <c r="BA101" s="84" t="b">
        <v>1</v>
      </c>
      <c r="BB101" s="84" t="s">
        <v>315</v>
      </c>
      <c r="BC101" s="84" t="b">
        <v>1</v>
      </c>
      <c r="BD101" s="84" t="s">
        <v>315</v>
      </c>
      <c r="BE101" s="84" t="b">
        <v>1</v>
      </c>
    </row>
    <row r="102" spans="1:57">
      <c r="A102" s="5" t="s">
        <v>264</v>
      </c>
      <c r="B102" s="5" t="s">
        <v>362</v>
      </c>
      <c r="C102" s="5" t="s">
        <v>342</v>
      </c>
      <c r="D102" s="84">
        <v>2.2663481065679028</v>
      </c>
      <c r="E102" s="84" t="b">
        <v>1</v>
      </c>
      <c r="F102" s="84">
        <v>3.2691829177824996</v>
      </c>
      <c r="G102" s="85" t="b">
        <v>1</v>
      </c>
      <c r="H102" s="84">
        <v>8.2478514350185002</v>
      </c>
      <c r="I102" s="16" t="b">
        <v>1</v>
      </c>
      <c r="J102" s="84">
        <v>9.5941249254849854</v>
      </c>
      <c r="K102" s="85" t="b">
        <v>0</v>
      </c>
      <c r="L102" s="84">
        <v>2.7193687384864305</v>
      </c>
      <c r="M102" s="85" t="b">
        <v>1</v>
      </c>
      <c r="N102" s="84">
        <v>8.4925156021039871</v>
      </c>
      <c r="O102" s="85" t="b">
        <v>1</v>
      </c>
      <c r="P102" s="84">
        <v>18.798253928025787</v>
      </c>
      <c r="Q102" s="85" t="b">
        <v>1</v>
      </c>
      <c r="R102" s="84">
        <v>4.8843605330308915</v>
      </c>
      <c r="S102" s="85" t="b">
        <v>0</v>
      </c>
      <c r="T102" s="84">
        <v>15.532093695377876</v>
      </c>
      <c r="U102" s="85" t="b">
        <v>1</v>
      </c>
      <c r="V102" s="84">
        <v>6.9275170064310743</v>
      </c>
      <c r="W102" s="85" t="b">
        <v>1</v>
      </c>
      <c r="X102" s="84">
        <v>3.8974646650222833</v>
      </c>
      <c r="Y102" s="85" t="b">
        <v>0</v>
      </c>
      <c r="Z102" s="84">
        <v>2.8980723833293864</v>
      </c>
      <c r="AA102" s="85" t="b">
        <v>1</v>
      </c>
      <c r="AB102" s="84">
        <v>8.2893848854981265</v>
      </c>
      <c r="AC102" s="85" t="b">
        <v>1</v>
      </c>
      <c r="AD102" s="84">
        <v>55.759464619685509</v>
      </c>
      <c r="AE102" s="17" t="b">
        <v>1</v>
      </c>
      <c r="AF102" s="84">
        <v>15.40938224894794</v>
      </c>
      <c r="AG102" s="84" t="s">
        <v>1303</v>
      </c>
      <c r="AH102" s="84">
        <v>10.234301493662166</v>
      </c>
      <c r="AI102" s="84" t="s">
        <v>1303</v>
      </c>
      <c r="AJ102" s="84">
        <v>21.549963145145242</v>
      </c>
      <c r="AK102" s="84" t="s">
        <v>1303</v>
      </c>
      <c r="AL102" s="84">
        <v>34.101464976995061</v>
      </c>
      <c r="AM102" s="84" t="s">
        <v>1303</v>
      </c>
      <c r="AN102" s="84">
        <v>28.65604418225406</v>
      </c>
      <c r="AO102" s="84" t="s">
        <v>1303</v>
      </c>
      <c r="AP102" s="84" t="s">
        <v>315</v>
      </c>
      <c r="AQ102" s="84" t="b">
        <v>1</v>
      </c>
      <c r="AR102" s="84" t="s">
        <v>315</v>
      </c>
      <c r="AS102" s="84" t="b">
        <v>1</v>
      </c>
      <c r="AT102" s="84" t="s">
        <v>315</v>
      </c>
      <c r="AU102" s="84" t="b">
        <v>1</v>
      </c>
      <c r="AV102" s="84" t="s">
        <v>315</v>
      </c>
      <c r="AW102" s="84" t="b">
        <v>1</v>
      </c>
      <c r="AX102" s="84" t="s">
        <v>315</v>
      </c>
      <c r="AY102" s="84" t="b">
        <v>1</v>
      </c>
      <c r="AZ102" s="84" t="s">
        <v>315</v>
      </c>
      <c r="BA102" s="84" t="b">
        <v>1</v>
      </c>
      <c r="BB102" s="84" t="s">
        <v>315</v>
      </c>
      <c r="BC102" s="84" t="b">
        <v>1</v>
      </c>
      <c r="BD102" s="84" t="s">
        <v>315</v>
      </c>
      <c r="BE102" s="84" t="b">
        <v>1</v>
      </c>
    </row>
    <row r="103" spans="1:57">
      <c r="A103" s="5" t="s">
        <v>264</v>
      </c>
      <c r="B103" s="5" t="s">
        <v>363</v>
      </c>
      <c r="C103" s="5" t="s">
        <v>342</v>
      </c>
      <c r="D103" s="84">
        <v>2.5865898942433252</v>
      </c>
      <c r="E103" s="84" t="b">
        <v>1</v>
      </c>
      <c r="F103" s="84">
        <v>3.731128273306044</v>
      </c>
      <c r="G103" s="85" t="b">
        <v>1</v>
      </c>
      <c r="H103" s="84">
        <v>9.4132975906099947</v>
      </c>
      <c r="I103" s="16" t="b">
        <v>1</v>
      </c>
      <c r="J103" s="84">
        <v>5.5444638227964296</v>
      </c>
      <c r="K103" s="85" t="b">
        <v>0</v>
      </c>
      <c r="L103" s="84">
        <v>3.1036237007483196</v>
      </c>
      <c r="M103" s="85" t="b">
        <v>1</v>
      </c>
      <c r="N103" s="84">
        <v>9.6925335386237972</v>
      </c>
      <c r="O103" s="85" t="b">
        <v>1</v>
      </c>
      <c r="P103" s="84">
        <v>21.454503612547558</v>
      </c>
      <c r="Q103" s="85" t="b">
        <v>1</v>
      </c>
      <c r="R103" s="84">
        <v>4.6095688115059854</v>
      </c>
      <c r="S103" s="85" t="b">
        <v>1</v>
      </c>
      <c r="T103" s="84">
        <v>17.72682513885524</v>
      </c>
      <c r="U103" s="85" t="b">
        <v>1</v>
      </c>
      <c r="V103" s="84">
        <v>7.9063959455764756</v>
      </c>
      <c r="W103" s="85" t="b">
        <v>1</v>
      </c>
      <c r="X103" s="84">
        <v>32.374986510717697</v>
      </c>
      <c r="Y103" s="85" t="b">
        <v>0</v>
      </c>
      <c r="Z103" s="84">
        <v>3.3075787068110163</v>
      </c>
      <c r="AA103" s="85" t="b">
        <v>1</v>
      </c>
      <c r="AB103" s="84">
        <v>9.4606998422642388</v>
      </c>
      <c r="AC103" s="85" t="b">
        <v>1</v>
      </c>
      <c r="AD103" s="84">
        <v>63.638444277701936</v>
      </c>
      <c r="AE103" s="17" t="b">
        <v>1</v>
      </c>
      <c r="AF103" s="84">
        <v>17.5867741968469</v>
      </c>
      <c r="AG103" s="84" t="s">
        <v>1303</v>
      </c>
      <c r="AH103" s="84">
        <v>11.680439002918368</v>
      </c>
      <c r="AI103" s="84" t="s">
        <v>1303</v>
      </c>
      <c r="AJ103" s="84">
        <v>24.595037598597923</v>
      </c>
      <c r="AK103" s="84" t="s">
        <v>1303</v>
      </c>
      <c r="AL103" s="84">
        <v>38.920104300290255</v>
      </c>
      <c r="AM103" s="84" t="s">
        <v>1303</v>
      </c>
      <c r="AN103" s="84">
        <v>32.705229208171431</v>
      </c>
      <c r="AO103" s="84" t="s">
        <v>1303</v>
      </c>
      <c r="AP103" s="84" t="s">
        <v>315</v>
      </c>
      <c r="AQ103" s="84" t="b">
        <v>1</v>
      </c>
      <c r="AR103" s="84" t="s">
        <v>315</v>
      </c>
      <c r="AS103" s="84" t="b">
        <v>1</v>
      </c>
      <c r="AT103" s="84" t="s">
        <v>315</v>
      </c>
      <c r="AU103" s="84" t="b">
        <v>1</v>
      </c>
      <c r="AV103" s="84" t="s">
        <v>315</v>
      </c>
      <c r="AW103" s="84" t="b">
        <v>1</v>
      </c>
      <c r="AX103" s="84" t="s">
        <v>315</v>
      </c>
      <c r="AY103" s="84" t="b">
        <v>1</v>
      </c>
      <c r="AZ103" s="84" t="s">
        <v>315</v>
      </c>
      <c r="BA103" s="84" t="b">
        <v>1</v>
      </c>
      <c r="BB103" s="84" t="s">
        <v>315</v>
      </c>
      <c r="BC103" s="84" t="b">
        <v>1</v>
      </c>
      <c r="BD103" s="84" t="s">
        <v>315</v>
      </c>
      <c r="BE103" s="84" t="b">
        <v>1</v>
      </c>
    </row>
    <row r="104" spans="1:57">
      <c r="A104" s="5" t="s">
        <v>264</v>
      </c>
      <c r="B104" s="5" t="s">
        <v>364</v>
      </c>
      <c r="C104" s="5" t="s">
        <v>342</v>
      </c>
      <c r="D104" s="84">
        <v>2.5762201446673743</v>
      </c>
      <c r="E104" s="84" t="b">
        <v>1</v>
      </c>
      <c r="F104" s="84">
        <v>3.71617002038932</v>
      </c>
      <c r="G104" s="85" t="b">
        <v>1</v>
      </c>
      <c r="H104" s="84">
        <v>13.736865784341562</v>
      </c>
      <c r="I104" s="16" t="b">
        <v>0</v>
      </c>
      <c r="J104" s="84">
        <v>10.116086576795947</v>
      </c>
      <c r="K104" s="85" t="b">
        <v>0</v>
      </c>
      <c r="L104" s="84">
        <v>3.091181140516265</v>
      </c>
      <c r="M104" s="85" t="b">
        <v>1</v>
      </c>
      <c r="N104" s="84">
        <v>9.6536757568874183</v>
      </c>
      <c r="O104" s="85" t="b">
        <v>1</v>
      </c>
      <c r="P104" s="84">
        <v>21.368491589445792</v>
      </c>
      <c r="Q104" s="85" t="b">
        <v>1</v>
      </c>
      <c r="R104" s="84">
        <v>4.591088852879837</v>
      </c>
      <c r="S104" s="85" t="b">
        <v>1</v>
      </c>
      <c r="T104" s="84">
        <v>17.655757538275918</v>
      </c>
      <c r="U104" s="85" t="b">
        <v>1</v>
      </c>
      <c r="V104" s="84">
        <v>7.874698865886181</v>
      </c>
      <c r="W104" s="85" t="b">
        <v>1</v>
      </c>
      <c r="X104" s="84">
        <v>2.1973927132855842</v>
      </c>
      <c r="Y104" s="85" t="b">
        <v>1</v>
      </c>
      <c r="Z104" s="84">
        <v>3.2943184822316529</v>
      </c>
      <c r="AA104" s="85" t="b">
        <v>1</v>
      </c>
      <c r="AB104" s="84">
        <v>9.4227714917376026</v>
      </c>
      <c r="AC104" s="85" t="b">
        <v>1</v>
      </c>
      <c r="AD104" s="84">
        <v>63.38331503126377</v>
      </c>
      <c r="AE104" s="17" t="b">
        <v>1</v>
      </c>
      <c r="AF104" s="84">
        <v>17.516268066487395</v>
      </c>
      <c r="AG104" s="84" t="s">
        <v>1303</v>
      </c>
      <c r="AH104" s="84">
        <v>11.633611623105665</v>
      </c>
      <c r="AI104" s="84" t="s">
        <v>1303</v>
      </c>
      <c r="AJ104" s="84">
        <v>24.496435040350796</v>
      </c>
      <c r="AK104" s="84" t="s">
        <v>1303</v>
      </c>
      <c r="AL104" s="84">
        <v>38.76407193661246</v>
      </c>
      <c r="AM104" s="84" t="s">
        <v>1303</v>
      </c>
      <c r="AN104" s="84">
        <v>32.574112544695858</v>
      </c>
      <c r="AO104" s="84" t="s">
        <v>1303</v>
      </c>
      <c r="AP104" s="84" t="s">
        <v>315</v>
      </c>
      <c r="AQ104" s="84" t="b">
        <v>1</v>
      </c>
      <c r="AR104" s="84" t="s">
        <v>315</v>
      </c>
      <c r="AS104" s="84" t="b">
        <v>1</v>
      </c>
      <c r="AT104" s="84" t="s">
        <v>315</v>
      </c>
      <c r="AU104" s="84" t="b">
        <v>1</v>
      </c>
      <c r="AV104" s="84" t="s">
        <v>315</v>
      </c>
      <c r="AW104" s="84" t="b">
        <v>1</v>
      </c>
      <c r="AX104" s="84" t="s">
        <v>315</v>
      </c>
      <c r="AY104" s="84" t="b">
        <v>1</v>
      </c>
      <c r="AZ104" s="84" t="s">
        <v>315</v>
      </c>
      <c r="BA104" s="84" t="b">
        <v>1</v>
      </c>
      <c r="BB104" s="84" t="s">
        <v>315</v>
      </c>
      <c r="BC104" s="84" t="b">
        <v>1</v>
      </c>
      <c r="BD104" s="84" t="s">
        <v>315</v>
      </c>
      <c r="BE104" s="84" t="b">
        <v>1</v>
      </c>
    </row>
    <row r="105" spans="1:57">
      <c r="A105" s="5" t="s">
        <v>264</v>
      </c>
      <c r="B105" s="5" t="s">
        <v>365</v>
      </c>
      <c r="C105" s="5" t="s">
        <v>342</v>
      </c>
      <c r="D105" s="84">
        <v>2.4610051107237276</v>
      </c>
      <c r="E105" s="84" t="b">
        <v>1</v>
      </c>
      <c r="F105" s="84">
        <v>3.5499735655072397</v>
      </c>
      <c r="G105" s="85" t="b">
        <v>1</v>
      </c>
      <c r="H105" s="84">
        <v>8.9562607241344399</v>
      </c>
      <c r="I105" s="16" t="b">
        <v>1</v>
      </c>
      <c r="J105" s="84">
        <v>58.369756465698387</v>
      </c>
      <c r="K105" s="85" t="b">
        <v>0</v>
      </c>
      <c r="L105" s="84">
        <v>2.952935757734148</v>
      </c>
      <c r="M105" s="85" t="b">
        <v>1</v>
      </c>
      <c r="N105" s="84">
        <v>9.2219391359650817</v>
      </c>
      <c r="O105" s="85" t="b">
        <v>1</v>
      </c>
      <c r="P105" s="84">
        <v>20.412838987746103</v>
      </c>
      <c r="Q105" s="85" t="b">
        <v>1</v>
      </c>
      <c r="R105" s="84">
        <v>98.070977591786445</v>
      </c>
      <c r="S105" s="85" t="b">
        <v>0</v>
      </c>
      <c r="T105" s="84">
        <v>43.202332898910143</v>
      </c>
      <c r="U105" s="85" t="b">
        <v>0</v>
      </c>
      <c r="V105" s="84">
        <v>7.5225225586683768</v>
      </c>
      <c r="W105" s="85" t="b">
        <v>1</v>
      </c>
      <c r="X105" s="84">
        <v>20.851814747724273</v>
      </c>
      <c r="Y105" s="85" t="b">
        <v>0</v>
      </c>
      <c r="Z105" s="84">
        <v>16.214499816297639</v>
      </c>
      <c r="AA105" s="85" t="b">
        <v>0</v>
      </c>
      <c r="AB105" s="84">
        <v>9.0013614893699874</v>
      </c>
      <c r="AC105" s="85" t="b">
        <v>1</v>
      </c>
      <c r="AD105" s="84">
        <v>60.548654023001689</v>
      </c>
      <c r="AE105" s="17" t="b">
        <v>1</v>
      </c>
      <c r="AF105" s="84">
        <v>16.73289657394481</v>
      </c>
      <c r="AG105" s="84" t="s">
        <v>1303</v>
      </c>
      <c r="AH105" s="84">
        <v>11.113327298484649</v>
      </c>
      <c r="AI105" s="84" t="s">
        <v>1303</v>
      </c>
      <c r="AJ105" s="84">
        <v>23.400892953035598</v>
      </c>
      <c r="AK105" s="84" t="s">
        <v>1303</v>
      </c>
      <c r="AL105" s="84">
        <v>37.030445300233751</v>
      </c>
      <c r="AM105" s="84" t="s">
        <v>1303</v>
      </c>
      <c r="AN105" s="84">
        <v>31.117316435757012</v>
      </c>
      <c r="AO105" s="84" t="s">
        <v>1303</v>
      </c>
      <c r="AP105" s="84" t="s">
        <v>315</v>
      </c>
      <c r="AQ105" s="84" t="b">
        <v>1</v>
      </c>
      <c r="AR105" s="84" t="s">
        <v>315</v>
      </c>
      <c r="AS105" s="84" t="b">
        <v>1</v>
      </c>
      <c r="AT105" s="84" t="s">
        <v>315</v>
      </c>
      <c r="AU105" s="84" t="b">
        <v>1</v>
      </c>
      <c r="AV105" s="84" t="s">
        <v>315</v>
      </c>
      <c r="AW105" s="84" t="b">
        <v>1</v>
      </c>
      <c r="AX105" s="84" t="s">
        <v>315</v>
      </c>
      <c r="AY105" s="84" t="b">
        <v>1</v>
      </c>
      <c r="AZ105" s="84" t="s">
        <v>315</v>
      </c>
      <c r="BA105" s="84" t="b">
        <v>1</v>
      </c>
      <c r="BB105" s="84" t="s">
        <v>315</v>
      </c>
      <c r="BC105" s="84" t="b">
        <v>1</v>
      </c>
      <c r="BD105" s="84" t="s">
        <v>315</v>
      </c>
      <c r="BE105" s="84" t="b">
        <v>1</v>
      </c>
    </row>
    <row r="106" spans="1:57">
      <c r="A106" s="5" t="s">
        <v>264</v>
      </c>
      <c r="B106" s="5" t="s">
        <v>366</v>
      </c>
      <c r="C106" s="5" t="s">
        <v>342</v>
      </c>
      <c r="D106" s="84">
        <v>2.7819628646223391</v>
      </c>
      <c r="E106" s="84" t="b">
        <v>1</v>
      </c>
      <c r="F106" s="84">
        <v>4.0129516946544719</v>
      </c>
      <c r="G106" s="85" t="b">
        <v>1</v>
      </c>
      <c r="H106" s="84">
        <v>10.124312473731656</v>
      </c>
      <c r="I106" s="16" t="b">
        <v>1</v>
      </c>
      <c r="J106" s="84">
        <v>79.930576287824792</v>
      </c>
      <c r="K106" s="85" t="b">
        <v>0</v>
      </c>
      <c r="L106" s="84">
        <v>3.3380498008051633</v>
      </c>
      <c r="M106" s="85" t="b">
        <v>1</v>
      </c>
      <c r="N106" s="84">
        <v>10.424639958800281</v>
      </c>
      <c r="O106" s="85" t="b">
        <v>1</v>
      </c>
      <c r="P106" s="84">
        <v>23.075027263443872</v>
      </c>
      <c r="Q106" s="85" t="b">
        <v>1</v>
      </c>
      <c r="R106" s="84">
        <v>242.08030478179964</v>
      </c>
      <c r="S106" s="85" t="b">
        <v>0</v>
      </c>
      <c r="T106" s="84">
        <v>125.59468869062111</v>
      </c>
      <c r="U106" s="85" t="b">
        <v>0</v>
      </c>
      <c r="V106" s="84">
        <v>8.5035899825274903</v>
      </c>
      <c r="W106" s="85" t="b">
        <v>1</v>
      </c>
      <c r="X106" s="84">
        <v>93.729979577908864</v>
      </c>
      <c r="Y106" s="85" t="b">
        <v>0</v>
      </c>
      <c r="Z106" s="84">
        <v>35.677661222724034</v>
      </c>
      <c r="AA106" s="85" t="b">
        <v>0</v>
      </c>
      <c r="AB106" s="84">
        <v>10.175295161051004</v>
      </c>
      <c r="AC106" s="85" t="b">
        <v>1</v>
      </c>
      <c r="AD106" s="84">
        <v>68.445248756643579</v>
      </c>
      <c r="AE106" s="17" t="b">
        <v>1</v>
      </c>
      <c r="AF106" s="84">
        <v>18.91515652829807</v>
      </c>
      <c r="AG106" s="84" t="s">
        <v>1303</v>
      </c>
      <c r="AH106" s="84">
        <v>12.56269794485962</v>
      </c>
      <c r="AI106" s="84" t="s">
        <v>1303</v>
      </c>
      <c r="AJ106" s="84">
        <v>26.45277529521384</v>
      </c>
      <c r="AK106" s="84" t="s">
        <v>1303</v>
      </c>
      <c r="AL106" s="84">
        <v>41.859857680419033</v>
      </c>
      <c r="AM106" s="84" t="s">
        <v>1303</v>
      </c>
      <c r="AN106" s="84">
        <v>35.175554245606932</v>
      </c>
      <c r="AO106" s="84" t="s">
        <v>1303</v>
      </c>
      <c r="AP106" s="84" t="s">
        <v>315</v>
      </c>
      <c r="AQ106" s="84" t="b">
        <v>1</v>
      </c>
      <c r="AR106" s="84" t="s">
        <v>315</v>
      </c>
      <c r="AS106" s="84" t="b">
        <v>1</v>
      </c>
      <c r="AT106" s="84" t="s">
        <v>315</v>
      </c>
      <c r="AU106" s="84" t="b">
        <v>1</v>
      </c>
      <c r="AV106" s="84" t="s">
        <v>315</v>
      </c>
      <c r="AW106" s="84" t="b">
        <v>1</v>
      </c>
      <c r="AX106" s="84" t="s">
        <v>315</v>
      </c>
      <c r="AY106" s="84" t="b">
        <v>1</v>
      </c>
      <c r="AZ106" s="84" t="s">
        <v>315</v>
      </c>
      <c r="BA106" s="84" t="b">
        <v>1</v>
      </c>
      <c r="BB106" s="84" t="s">
        <v>315</v>
      </c>
      <c r="BC106" s="84" t="b">
        <v>1</v>
      </c>
      <c r="BD106" s="84" t="s">
        <v>315</v>
      </c>
      <c r="BE106" s="84" t="b">
        <v>1</v>
      </c>
    </row>
    <row r="107" spans="1:57">
      <c r="A107" s="5" t="s">
        <v>263</v>
      </c>
      <c r="B107" s="5" t="s">
        <v>367</v>
      </c>
      <c r="C107" s="5" t="s">
        <v>368</v>
      </c>
      <c r="D107" s="84">
        <v>6.8808782386903502</v>
      </c>
      <c r="E107" s="84" t="b">
        <v>1</v>
      </c>
      <c r="F107" s="84">
        <v>9.925593306728782</v>
      </c>
      <c r="G107" s="85" t="b">
        <v>1</v>
      </c>
      <c r="H107" s="84">
        <v>25.041369986676138</v>
      </c>
      <c r="I107" s="16" t="b">
        <v>1</v>
      </c>
      <c r="J107" s="84">
        <v>13.79721711187856</v>
      </c>
      <c r="K107" s="85" t="b">
        <v>1</v>
      </c>
      <c r="L107" s="84">
        <v>8.2562979276658996</v>
      </c>
      <c r="M107" s="85" t="b">
        <v>1</v>
      </c>
      <c r="N107" s="84">
        <v>25.784196888777807</v>
      </c>
      <c r="O107" s="85" t="b">
        <v>1</v>
      </c>
      <c r="P107" s="84">
        <v>57.073534292403977</v>
      </c>
      <c r="Q107" s="85" t="b">
        <v>1</v>
      </c>
      <c r="R107" s="84">
        <v>12.262431626841234</v>
      </c>
      <c r="S107" s="85" t="b">
        <v>1</v>
      </c>
      <c r="T107" s="84">
        <v>47.157118185022782</v>
      </c>
      <c r="U107" s="85" t="b">
        <v>1</v>
      </c>
      <c r="V107" s="84">
        <v>21.032691703259626</v>
      </c>
      <c r="W107" s="85" t="b">
        <v>1</v>
      </c>
      <c r="X107" s="84">
        <v>5.8690604271537206</v>
      </c>
      <c r="Y107" s="85" t="b">
        <v>1</v>
      </c>
      <c r="Z107" s="84">
        <v>8.7988615424129168</v>
      </c>
      <c r="AA107" s="85" t="b">
        <v>1</v>
      </c>
      <c r="AB107" s="84">
        <v>25.16747003933564</v>
      </c>
      <c r="AC107" s="85" t="b">
        <v>1</v>
      </c>
      <c r="AD107" s="84">
        <v>169.29177189979183</v>
      </c>
      <c r="AE107" s="17" t="b">
        <v>1</v>
      </c>
      <c r="AF107" s="84">
        <v>46.7845529471712</v>
      </c>
      <c r="AG107" s="84" t="s">
        <v>1303</v>
      </c>
      <c r="AH107" s="84">
        <v>31.072447446116211</v>
      </c>
      <c r="AI107" s="84" t="s">
        <v>1303</v>
      </c>
      <c r="AJ107" s="84">
        <v>65.428021414840927</v>
      </c>
      <c r="AK107" s="84" t="s">
        <v>1303</v>
      </c>
      <c r="AL107" s="84">
        <v>103.5357399808325</v>
      </c>
      <c r="AM107" s="84" t="s">
        <v>1303</v>
      </c>
      <c r="AN107" s="84">
        <v>87.002852849125375</v>
      </c>
      <c r="AO107" s="84" t="s">
        <v>1303</v>
      </c>
      <c r="AP107" s="84" t="s">
        <v>315</v>
      </c>
      <c r="AQ107" s="84" t="b">
        <v>1</v>
      </c>
      <c r="AR107" s="84" t="s">
        <v>315</v>
      </c>
      <c r="AS107" s="84" t="b">
        <v>1</v>
      </c>
      <c r="AT107" s="84" t="s">
        <v>315</v>
      </c>
      <c r="AU107" s="84" t="b">
        <v>1</v>
      </c>
      <c r="AV107" s="84" t="s">
        <v>315</v>
      </c>
      <c r="AW107" s="84" t="b">
        <v>1</v>
      </c>
      <c r="AX107" s="84" t="s">
        <v>315</v>
      </c>
      <c r="AY107" s="84" t="b">
        <v>1</v>
      </c>
      <c r="AZ107" s="84" t="s">
        <v>315</v>
      </c>
      <c r="BA107" s="84" t="b">
        <v>1</v>
      </c>
      <c r="BB107" s="84" t="s">
        <v>315</v>
      </c>
      <c r="BC107" s="84" t="b">
        <v>1</v>
      </c>
      <c r="BD107" s="84" t="s">
        <v>315</v>
      </c>
      <c r="BE107" s="84" t="b">
        <v>1</v>
      </c>
    </row>
    <row r="108" spans="1:57">
      <c r="A108" s="5" t="s">
        <v>265</v>
      </c>
      <c r="B108" s="5" t="s">
        <v>369</v>
      </c>
      <c r="C108" s="5" t="s">
        <v>368</v>
      </c>
      <c r="D108" s="84">
        <v>6.0460067050799093</v>
      </c>
      <c r="E108" s="84" t="b">
        <v>1</v>
      </c>
      <c r="F108" s="84">
        <v>8.7213000437863197</v>
      </c>
      <c r="G108" s="85" t="b">
        <v>1</v>
      </c>
      <c r="H108" s="84">
        <v>22.003047516888923</v>
      </c>
      <c r="I108" s="16" t="b">
        <v>1</v>
      </c>
      <c r="J108" s="84">
        <v>12.123171530751886</v>
      </c>
      <c r="K108" s="85" t="b">
        <v>1</v>
      </c>
      <c r="L108" s="84">
        <v>7.2545438094114996</v>
      </c>
      <c r="M108" s="85" t="b">
        <v>1</v>
      </c>
      <c r="N108" s="84">
        <v>22.655745657304678</v>
      </c>
      <c r="O108" s="85" t="b">
        <v>1</v>
      </c>
      <c r="P108" s="84">
        <v>50.148681468335326</v>
      </c>
      <c r="Q108" s="85" t="b">
        <v>1</v>
      </c>
      <c r="R108" s="84">
        <v>10.774604820005797</v>
      </c>
      <c r="S108" s="85" t="b">
        <v>1</v>
      </c>
      <c r="T108" s="84">
        <v>41.435445134858163</v>
      </c>
      <c r="U108" s="85" t="b">
        <v>1</v>
      </c>
      <c r="V108" s="84">
        <v>18.480750661850049</v>
      </c>
      <c r="W108" s="85" t="b">
        <v>1</v>
      </c>
      <c r="X108" s="84">
        <v>5.1569548921191712</v>
      </c>
      <c r="Y108" s="85" t="b">
        <v>1</v>
      </c>
      <c r="Z108" s="84">
        <v>7.7312770313784123</v>
      </c>
      <c r="AA108" s="85" t="b">
        <v>1</v>
      </c>
      <c r="AB108" s="84">
        <v>22.113847583020508</v>
      </c>
      <c r="AC108" s="85" t="b">
        <v>1</v>
      </c>
      <c r="AD108" s="84">
        <v>148.75124257624009</v>
      </c>
      <c r="AE108" s="17" t="b">
        <v>1</v>
      </c>
      <c r="AF108" s="84">
        <v>41.108084026582091</v>
      </c>
      <c r="AG108" s="84" t="s">
        <v>1303</v>
      </c>
      <c r="AH108" s="84">
        <v>27.302361571539482</v>
      </c>
      <c r="AI108" s="84" t="s">
        <v>1303</v>
      </c>
      <c r="AJ108" s="84">
        <v>57.489500969505784</v>
      </c>
      <c r="AK108" s="84" t="s">
        <v>1303</v>
      </c>
      <c r="AL108" s="84">
        <v>90.973529311959865</v>
      </c>
      <c r="AM108" s="84" t="s">
        <v>1303</v>
      </c>
      <c r="AN108" s="84">
        <v>76.446612400310542</v>
      </c>
      <c r="AO108" s="84" t="s">
        <v>1303</v>
      </c>
      <c r="AP108" s="84" t="s">
        <v>315</v>
      </c>
      <c r="AQ108" s="84" t="b">
        <v>1</v>
      </c>
      <c r="AR108" s="84" t="s">
        <v>315</v>
      </c>
      <c r="AS108" s="84" t="b">
        <v>1</v>
      </c>
      <c r="AT108" s="84" t="s">
        <v>315</v>
      </c>
      <c r="AU108" s="84" t="b">
        <v>1</v>
      </c>
      <c r="AV108" s="84" t="s">
        <v>315</v>
      </c>
      <c r="AW108" s="84" t="b">
        <v>1</v>
      </c>
      <c r="AX108" s="84" t="s">
        <v>315</v>
      </c>
      <c r="AY108" s="84" t="b">
        <v>1</v>
      </c>
      <c r="AZ108" s="84" t="s">
        <v>315</v>
      </c>
      <c r="BA108" s="84" t="b">
        <v>1</v>
      </c>
      <c r="BB108" s="84" t="s">
        <v>315</v>
      </c>
      <c r="BC108" s="84" t="b">
        <v>1</v>
      </c>
      <c r="BD108" s="84" t="s">
        <v>315</v>
      </c>
      <c r="BE108" s="84" t="b">
        <v>1</v>
      </c>
    </row>
    <row r="109" spans="1:57">
      <c r="A109" s="5" t="s">
        <v>266</v>
      </c>
      <c r="B109" s="5" t="s">
        <v>370</v>
      </c>
      <c r="C109" s="5" t="s">
        <v>368</v>
      </c>
      <c r="D109" s="84">
        <v>6.7466578114112803</v>
      </c>
      <c r="E109" s="84" t="b">
        <v>1</v>
      </c>
      <c r="F109" s="84">
        <v>9.7319817751169442</v>
      </c>
      <c r="G109" s="85" t="b">
        <v>1</v>
      </c>
      <c r="H109" s="84">
        <v>24.552905685656235</v>
      </c>
      <c r="I109" s="16" t="b">
        <v>1</v>
      </c>
      <c r="J109" s="84">
        <v>13.528084551792611</v>
      </c>
      <c r="K109" s="85" t="b">
        <v>1</v>
      </c>
      <c r="L109" s="84">
        <v>8.0952481608841609</v>
      </c>
      <c r="M109" s="85" t="b">
        <v>1</v>
      </c>
      <c r="N109" s="84">
        <v>25.28124278852939</v>
      </c>
      <c r="O109" s="85" t="b">
        <v>1</v>
      </c>
      <c r="P109" s="84">
        <v>55.960241207812047</v>
      </c>
      <c r="Q109" s="85" t="b">
        <v>1</v>
      </c>
      <c r="R109" s="84">
        <v>12.023237042176085</v>
      </c>
      <c r="S109" s="85" t="b">
        <v>1</v>
      </c>
      <c r="T109" s="84">
        <v>46.237257618902952</v>
      </c>
      <c r="U109" s="85" t="b">
        <v>1</v>
      </c>
      <c r="V109" s="84">
        <v>20.622421855529005</v>
      </c>
      <c r="W109" s="85" t="b">
        <v>1</v>
      </c>
      <c r="X109" s="84">
        <v>5.7545768146070193</v>
      </c>
      <c r="Y109" s="85" t="b">
        <v>1</v>
      </c>
      <c r="Z109" s="84">
        <v>8.6272283707704531</v>
      </c>
      <c r="AA109" s="85" t="b">
        <v>1</v>
      </c>
      <c r="AB109" s="84">
        <v>24.676545993736521</v>
      </c>
      <c r="AC109" s="85" t="b">
        <v>1</v>
      </c>
      <c r="AD109" s="84">
        <v>165.98951698828134</v>
      </c>
      <c r="AE109" s="17" t="b">
        <v>1</v>
      </c>
      <c r="AF109" s="84">
        <v>45.871959747756478</v>
      </c>
      <c r="AG109" s="84" t="s">
        <v>1303</v>
      </c>
      <c r="AH109" s="84">
        <v>30.466339180840766</v>
      </c>
      <c r="AI109" s="84" t="s">
        <v>1303</v>
      </c>
      <c r="AJ109" s="84">
        <v>64.151763256260935</v>
      </c>
      <c r="AK109" s="84" t="s">
        <v>1303</v>
      </c>
      <c r="AL109" s="84">
        <v>101.5161414969147</v>
      </c>
      <c r="AM109" s="84" t="s">
        <v>1303</v>
      </c>
      <c r="AN109" s="84">
        <v>85.305749706354149</v>
      </c>
      <c r="AO109" s="84" t="s">
        <v>1303</v>
      </c>
      <c r="AP109" s="84" t="s">
        <v>315</v>
      </c>
      <c r="AQ109" s="84" t="b">
        <v>1</v>
      </c>
      <c r="AR109" s="84" t="s">
        <v>315</v>
      </c>
      <c r="AS109" s="84" t="b">
        <v>1</v>
      </c>
      <c r="AT109" s="84" t="s">
        <v>315</v>
      </c>
      <c r="AU109" s="84" t="b">
        <v>1</v>
      </c>
      <c r="AV109" s="84" t="s">
        <v>315</v>
      </c>
      <c r="AW109" s="84" t="b">
        <v>1</v>
      </c>
      <c r="AX109" s="84" t="s">
        <v>315</v>
      </c>
      <c r="AY109" s="84" t="b">
        <v>1</v>
      </c>
      <c r="AZ109" s="84" t="s">
        <v>315</v>
      </c>
      <c r="BA109" s="84" t="b">
        <v>1</v>
      </c>
      <c r="BB109" s="84" t="s">
        <v>315</v>
      </c>
      <c r="BC109" s="84" t="b">
        <v>1</v>
      </c>
      <c r="BD109" s="84" t="s">
        <v>315</v>
      </c>
      <c r="BE109" s="84" t="b">
        <v>1</v>
      </c>
    </row>
    <row r="110" spans="1:57">
      <c r="A110" s="5" t="s">
        <v>268</v>
      </c>
      <c r="B110" s="5" t="s">
        <v>371</v>
      </c>
      <c r="C110" s="5" t="s">
        <v>368</v>
      </c>
      <c r="D110" s="84">
        <v>5.873311800550689</v>
      </c>
      <c r="E110" s="84" t="b">
        <v>1</v>
      </c>
      <c r="F110" s="84">
        <v>8.4721894900108996</v>
      </c>
      <c r="G110" s="85" t="b">
        <v>1</v>
      </c>
      <c r="H110" s="84">
        <v>21.374564226076757</v>
      </c>
      <c r="I110" s="16" t="b">
        <v>1</v>
      </c>
      <c r="J110" s="84">
        <v>11.776891737787798</v>
      </c>
      <c r="K110" s="85" t="b">
        <v>1</v>
      </c>
      <c r="L110" s="84">
        <v>7.0473288968781187</v>
      </c>
      <c r="M110" s="85" t="b">
        <v>1</v>
      </c>
      <c r="N110" s="84">
        <v>22.008619045612502</v>
      </c>
      <c r="O110" s="85" t="b">
        <v>1</v>
      </c>
      <c r="P110" s="84">
        <v>48.716261330401323</v>
      </c>
      <c r="Q110" s="85" t="b">
        <v>1</v>
      </c>
      <c r="R110" s="84">
        <v>10.466844765891469</v>
      </c>
      <c r="S110" s="85" t="b">
        <v>1</v>
      </c>
      <c r="T110" s="84">
        <v>40.25190522318757</v>
      </c>
      <c r="U110" s="85" t="b">
        <v>1</v>
      </c>
      <c r="V110" s="84">
        <v>17.952876376084706</v>
      </c>
      <c r="W110" s="85" t="b">
        <v>1</v>
      </c>
      <c r="X110" s="84">
        <v>5.0096543884647939</v>
      </c>
      <c r="Y110" s="85" t="b">
        <v>1</v>
      </c>
      <c r="Z110" s="84">
        <v>7.5104449658596888</v>
      </c>
      <c r="AA110" s="85" t="b">
        <v>1</v>
      </c>
      <c r="AB110" s="84">
        <v>21.482199458331078</v>
      </c>
      <c r="AC110" s="85" t="b">
        <v>1</v>
      </c>
      <c r="AD110" s="84">
        <v>144.50239157617042</v>
      </c>
      <c r="AE110" s="17" t="b">
        <v>1</v>
      </c>
      <c r="AF110" s="84">
        <v>39.93389468266605</v>
      </c>
      <c r="AG110" s="84" t="s">
        <v>1303</v>
      </c>
      <c r="AH110" s="84">
        <v>26.522511506031336</v>
      </c>
      <c r="AI110" s="84" t="s">
        <v>1303</v>
      </c>
      <c r="AJ110" s="84">
        <v>55.847401586284853</v>
      </c>
      <c r="AK110" s="84" t="s">
        <v>1303</v>
      </c>
      <c r="AL110" s="84">
        <v>88.375010037077999</v>
      </c>
      <c r="AM110" s="84" t="s">
        <v>1303</v>
      </c>
      <c r="AN110" s="84">
        <v>74.263032216887737</v>
      </c>
      <c r="AO110" s="84" t="s">
        <v>1303</v>
      </c>
      <c r="AP110" s="84" t="s">
        <v>315</v>
      </c>
      <c r="AQ110" s="84" t="b">
        <v>1</v>
      </c>
      <c r="AR110" s="84" t="s">
        <v>315</v>
      </c>
      <c r="AS110" s="84" t="b">
        <v>1</v>
      </c>
      <c r="AT110" s="84" t="s">
        <v>315</v>
      </c>
      <c r="AU110" s="84" t="b">
        <v>1</v>
      </c>
      <c r="AV110" s="84" t="s">
        <v>315</v>
      </c>
      <c r="AW110" s="84" t="b">
        <v>1</v>
      </c>
      <c r="AX110" s="84" t="s">
        <v>315</v>
      </c>
      <c r="AY110" s="84" t="b">
        <v>1</v>
      </c>
      <c r="AZ110" s="84" t="s">
        <v>315</v>
      </c>
      <c r="BA110" s="84" t="b">
        <v>1</v>
      </c>
      <c r="BB110" s="84" t="s">
        <v>315</v>
      </c>
      <c r="BC110" s="84" t="b">
        <v>1</v>
      </c>
      <c r="BD110" s="84" t="s">
        <v>315</v>
      </c>
      <c r="BE110" s="84" t="b">
        <v>1</v>
      </c>
    </row>
    <row r="111" spans="1:57">
      <c r="A111" s="5" t="s">
        <v>267</v>
      </c>
      <c r="B111" s="5" t="s">
        <v>372</v>
      </c>
      <c r="C111" s="5" t="s">
        <v>368</v>
      </c>
      <c r="D111" s="84">
        <v>5.852175006772204</v>
      </c>
      <c r="E111" s="84" t="b">
        <v>1</v>
      </c>
      <c r="F111" s="84">
        <v>8.4416998909254541</v>
      </c>
      <c r="G111" s="85" t="b">
        <v>1</v>
      </c>
      <c r="H111" s="84">
        <v>21.297641738135763</v>
      </c>
      <c r="I111" s="16" t="b">
        <v>1</v>
      </c>
      <c r="J111" s="84">
        <v>11.734509221676561</v>
      </c>
      <c r="K111" s="85" t="b">
        <v>1</v>
      </c>
      <c r="L111" s="84">
        <v>7.0219670665103697</v>
      </c>
      <c r="M111" s="85" t="b">
        <v>1</v>
      </c>
      <c r="N111" s="84">
        <v>21.92941472990212</v>
      </c>
      <c r="O111" s="85" t="b">
        <v>1</v>
      </c>
      <c r="P111" s="84">
        <v>48.540941918736017</v>
      </c>
      <c r="Q111" s="85" t="b">
        <v>1</v>
      </c>
      <c r="R111" s="84">
        <v>10.429176828815949</v>
      </c>
      <c r="S111" s="85" t="b">
        <v>1</v>
      </c>
      <c r="T111" s="84">
        <v>40.107047219937371</v>
      </c>
      <c r="U111" s="85" t="b">
        <v>1</v>
      </c>
      <c r="V111" s="84">
        <v>17.888267811346775</v>
      </c>
      <c r="W111" s="85" t="b">
        <v>1</v>
      </c>
      <c r="X111" s="84">
        <v>4.9916257131098547</v>
      </c>
      <c r="Y111" s="85" t="b">
        <v>1</v>
      </c>
      <c r="Z111" s="84">
        <v>7.4834164797484712</v>
      </c>
      <c r="AA111" s="85" t="b">
        <v>1</v>
      </c>
      <c r="AB111" s="84">
        <v>21.404889614195703</v>
      </c>
      <c r="AC111" s="85" t="b">
        <v>1</v>
      </c>
      <c r="AD111" s="84">
        <v>143.98235835556787</v>
      </c>
      <c r="AE111" s="17" t="b">
        <v>1</v>
      </c>
      <c r="AF111" s="84">
        <v>39.790181131377985</v>
      </c>
      <c r="AG111" s="84" t="s">
        <v>1303</v>
      </c>
      <c r="AH111" s="84">
        <v>26.427062656178361</v>
      </c>
      <c r="AI111" s="84" t="s">
        <v>1303</v>
      </c>
      <c r="AJ111" s="84">
        <v>55.646418725085006</v>
      </c>
      <c r="AK111" s="84" t="s">
        <v>1303</v>
      </c>
      <c r="AL111" s="84">
        <v>88.056967265681095</v>
      </c>
      <c r="AM111" s="84" t="s">
        <v>1303</v>
      </c>
      <c r="AN111" s="84">
        <v>73.9957754372994</v>
      </c>
      <c r="AO111" s="84" t="s">
        <v>1303</v>
      </c>
      <c r="AP111" s="84" t="s">
        <v>315</v>
      </c>
      <c r="AQ111" s="84" t="b">
        <v>1</v>
      </c>
      <c r="AR111" s="84" t="s">
        <v>315</v>
      </c>
      <c r="AS111" s="84" t="b">
        <v>1</v>
      </c>
      <c r="AT111" s="84" t="s">
        <v>315</v>
      </c>
      <c r="AU111" s="84" t="b">
        <v>1</v>
      </c>
      <c r="AV111" s="84" t="s">
        <v>315</v>
      </c>
      <c r="AW111" s="84" t="b">
        <v>1</v>
      </c>
      <c r="AX111" s="84" t="s">
        <v>315</v>
      </c>
      <c r="AY111" s="84" t="b">
        <v>1</v>
      </c>
      <c r="AZ111" s="84" t="s">
        <v>315</v>
      </c>
      <c r="BA111" s="84" t="b">
        <v>1</v>
      </c>
      <c r="BB111" s="84" t="s">
        <v>315</v>
      </c>
      <c r="BC111" s="84" t="b">
        <v>1</v>
      </c>
      <c r="BD111" s="84" t="s">
        <v>315</v>
      </c>
      <c r="BE111" s="84" t="b">
        <v>1</v>
      </c>
    </row>
    <row r="112" spans="1:57">
      <c r="A112" s="5" t="s">
        <v>264</v>
      </c>
      <c r="B112" s="5" t="s">
        <v>373</v>
      </c>
      <c r="C112" s="5" t="s">
        <v>368</v>
      </c>
      <c r="D112" s="84">
        <v>6.468230991170377</v>
      </c>
      <c r="E112" s="84" t="b">
        <v>1</v>
      </c>
      <c r="F112" s="84">
        <v>9.330354063140037</v>
      </c>
      <c r="G112" s="85" t="b">
        <v>1</v>
      </c>
      <c r="H112" s="84">
        <v>23.539635463744382</v>
      </c>
      <c r="I112" s="16" t="b">
        <v>1</v>
      </c>
      <c r="J112" s="84">
        <v>12.969796037539684</v>
      </c>
      <c r="K112" s="85" t="b">
        <v>1</v>
      </c>
      <c r="L112" s="84">
        <v>7.7611665655965361</v>
      </c>
      <c r="M112" s="85" t="b">
        <v>1</v>
      </c>
      <c r="N112" s="84">
        <v>24.237914930779912</v>
      </c>
      <c r="O112" s="85" t="b">
        <v>1</v>
      </c>
      <c r="P112" s="84">
        <v>53.650826316033822</v>
      </c>
      <c r="Q112" s="85" t="b">
        <v>1</v>
      </c>
      <c r="R112" s="84">
        <v>11.527051856528516</v>
      </c>
      <c r="S112" s="85" t="b">
        <v>1</v>
      </c>
      <c r="T112" s="84">
        <v>44.329099094290051</v>
      </c>
      <c r="U112" s="85" t="b">
        <v>1</v>
      </c>
      <c r="V112" s="84">
        <v>19.77135818765041</v>
      </c>
      <c r="W112" s="85" t="b">
        <v>1</v>
      </c>
      <c r="X112" s="84">
        <v>5.5170920378316133</v>
      </c>
      <c r="Y112" s="85" t="b">
        <v>1</v>
      </c>
      <c r="Z112" s="84">
        <v>8.271192563129091</v>
      </c>
      <c r="AA112" s="85" t="b">
        <v>1</v>
      </c>
      <c r="AB112" s="84">
        <v>23.658173278294583</v>
      </c>
      <c r="AC112" s="85" t="b">
        <v>1</v>
      </c>
      <c r="AD112" s="84">
        <v>159.1393202389811</v>
      </c>
      <c r="AE112" s="17" t="b">
        <v>1</v>
      </c>
      <c r="AF112" s="84">
        <v>43.978876646789942</v>
      </c>
      <c r="AG112" s="84" t="s">
        <v>1303</v>
      </c>
      <c r="AH112" s="84">
        <v>29.209028349371767</v>
      </c>
      <c r="AI112" s="84" t="s">
        <v>1303</v>
      </c>
      <c r="AJ112" s="84">
        <v>61.504293656413004</v>
      </c>
      <c r="AK112" s="84" t="s">
        <v>1303</v>
      </c>
      <c r="AL112" s="84">
        <v>97.326686915076479</v>
      </c>
      <c r="AM112" s="84" t="s">
        <v>1303</v>
      </c>
      <c r="AN112" s="84">
        <v>81.785279378240944</v>
      </c>
      <c r="AO112" s="84" t="s">
        <v>1303</v>
      </c>
      <c r="AP112" s="84" t="s">
        <v>315</v>
      </c>
      <c r="AQ112" s="84" t="b">
        <v>1</v>
      </c>
      <c r="AR112" s="84" t="s">
        <v>315</v>
      </c>
      <c r="AS112" s="84" t="b">
        <v>1</v>
      </c>
      <c r="AT112" s="84" t="s">
        <v>315</v>
      </c>
      <c r="AU112" s="84" t="b">
        <v>1</v>
      </c>
      <c r="AV112" s="84" t="s">
        <v>315</v>
      </c>
      <c r="AW112" s="84" t="b">
        <v>1</v>
      </c>
      <c r="AX112" s="84" t="s">
        <v>315</v>
      </c>
      <c r="AY112" s="84" t="b">
        <v>1</v>
      </c>
      <c r="AZ112" s="84" t="s">
        <v>315</v>
      </c>
      <c r="BA112" s="84" t="b">
        <v>1</v>
      </c>
      <c r="BB112" s="84" t="s">
        <v>315</v>
      </c>
      <c r="BC112" s="84" t="b">
        <v>1</v>
      </c>
      <c r="BD112" s="84" t="s">
        <v>315</v>
      </c>
      <c r="BE112" s="84" t="b">
        <v>1</v>
      </c>
    </row>
    <row r="113" spans="4:57">
      <c r="D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row>
    <row r="114" spans="4:57">
      <c r="D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row>
    <row r="115" spans="4:57">
      <c r="D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row>
    <row r="116" spans="4:57">
      <c r="D116" s="84"/>
      <c r="G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row>
    <row r="117" spans="4:57">
      <c r="D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row>
    <row r="118" spans="4:57">
      <c r="D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row>
    <row r="119" spans="4:57">
      <c r="D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row>
    <row r="120" spans="4:57">
      <c r="D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row>
    <row r="121" spans="4:57">
      <c r="D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row>
    <row r="122" spans="4:57">
      <c r="D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row>
    <row r="123" spans="4:57">
      <c r="D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row>
    <row r="124" spans="4:57">
      <c r="D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row>
    <row r="125" spans="4:57">
      <c r="D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row>
    <row r="126" spans="4:57">
      <c r="D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row>
    <row r="127" spans="4:57">
      <c r="D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row>
    <row r="128" spans="4:57">
      <c r="D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row>
    <row r="129" spans="4:57">
      <c r="D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row>
    <row r="130" spans="4:57">
      <c r="D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row>
    <row r="131" spans="4:57">
      <c r="D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row>
    <row r="132" spans="4:57">
      <c r="D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row>
    <row r="133" spans="4:57">
      <c r="D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row>
    <row r="134" spans="4:57">
      <c r="D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row>
    <row r="135" spans="4:57">
      <c r="D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row>
    <row r="136" spans="4:57">
      <c r="D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row>
    <row r="137" spans="4:57">
      <c r="D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row>
    <row r="138" spans="4:57">
      <c r="D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row>
    <row r="139" spans="4:57">
      <c r="D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row>
  </sheetData>
  <mergeCells count="1">
    <mergeCell ref="A1:U1"/>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0F05-C955-8944-BE10-04E1CE40EE4F}">
  <dimension ref="A1:AE57"/>
  <sheetViews>
    <sheetView zoomScale="97" zoomScaleNormal="97" workbookViewId="0">
      <selection activeCell="A24" sqref="A24:XFD24"/>
    </sheetView>
  </sheetViews>
  <sheetFormatPr baseColWidth="10" defaultRowHeight="16"/>
  <cols>
    <col min="1" max="1" width="10.6640625" bestFit="1" customWidth="1"/>
    <col min="2" max="2" width="6.5" bestFit="1" customWidth="1"/>
    <col min="3" max="3" width="7.1640625" style="87" bestFit="1" customWidth="1"/>
    <col min="4" max="4" width="6.5" style="87" bestFit="1" customWidth="1"/>
    <col min="5" max="6" width="7.1640625" style="87" bestFit="1" customWidth="1"/>
    <col min="7" max="7" width="9" style="87" bestFit="1" customWidth="1"/>
    <col min="8" max="8" width="9.83203125" style="87" bestFit="1" customWidth="1"/>
    <col min="9" max="9" width="8.5" style="87" bestFit="1" customWidth="1"/>
    <col min="10" max="10" width="9.33203125" style="87" bestFit="1" customWidth="1"/>
    <col min="11" max="11" width="5.83203125" style="87" bestFit="1" customWidth="1"/>
    <col min="12" max="12" width="9" style="87" bestFit="1" customWidth="1"/>
    <col min="13" max="13" width="8" style="87" bestFit="1" customWidth="1"/>
    <col min="14" max="14" width="9" style="87" bestFit="1" customWidth="1"/>
    <col min="15" max="15" width="8" style="87" customWidth="1"/>
    <col min="16" max="16" width="8.33203125" style="87" bestFit="1" customWidth="1"/>
    <col min="17" max="17" width="8.33203125" style="87" hidden="1" customWidth="1"/>
    <col min="18" max="18" width="6.1640625" style="87" hidden="1" customWidth="1"/>
    <col min="19" max="19" width="7.6640625" style="87" bestFit="1" customWidth="1"/>
    <col min="20" max="20" width="6.5" style="87" bestFit="1" customWidth="1"/>
    <col min="21" max="22" width="5.33203125" style="87" bestFit="1" customWidth="1"/>
    <col min="23" max="23" width="6.5" style="87" bestFit="1" customWidth="1"/>
    <col min="24" max="25" width="8.5" style="54" bestFit="1" customWidth="1"/>
    <col min="26" max="26" width="12" style="54" bestFit="1" customWidth="1"/>
    <col min="27" max="27" width="5.5" style="54" bestFit="1" customWidth="1"/>
    <col min="28" max="29" width="6.5" style="54" bestFit="1" customWidth="1"/>
    <col min="30" max="30" width="20.5" bestFit="1" customWidth="1"/>
  </cols>
  <sheetData>
    <row r="1" spans="1:31">
      <c r="A1" s="144" t="s">
        <v>1357</v>
      </c>
      <c r="B1" s="144"/>
      <c r="C1" s="144"/>
      <c r="D1" s="144"/>
      <c r="E1" s="144"/>
      <c r="F1" s="144"/>
      <c r="G1" s="144"/>
      <c r="H1" s="144"/>
      <c r="I1" s="144"/>
      <c r="J1" s="144"/>
      <c r="K1" s="144"/>
      <c r="L1" s="144"/>
      <c r="M1" s="144"/>
      <c r="N1" s="144"/>
      <c r="O1" s="144"/>
      <c r="P1" s="144"/>
      <c r="Q1" s="144"/>
      <c r="R1" s="144"/>
      <c r="S1" s="144"/>
      <c r="T1" s="144"/>
      <c r="U1" s="144"/>
      <c r="V1" s="144"/>
    </row>
    <row r="2" spans="1:31">
      <c r="A2" s="55"/>
      <c r="B2" s="55"/>
      <c r="C2" s="55"/>
      <c r="D2" s="55"/>
      <c r="E2" s="55"/>
      <c r="F2" s="55"/>
      <c r="G2" s="55"/>
      <c r="H2" s="55"/>
      <c r="I2" s="55"/>
      <c r="J2" s="55"/>
      <c r="K2" s="55"/>
      <c r="L2" s="55"/>
      <c r="M2" s="55"/>
      <c r="N2" s="55"/>
      <c r="O2" s="55"/>
      <c r="P2" s="55"/>
      <c r="Q2" s="55"/>
      <c r="R2" s="55"/>
      <c r="S2" s="55"/>
      <c r="T2" s="55"/>
      <c r="U2" s="55"/>
      <c r="V2" s="55"/>
    </row>
    <row r="3" spans="1:31" s="5" customFormat="1" ht="39">
      <c r="A3" s="1" t="s">
        <v>282</v>
      </c>
      <c r="B3" s="48" t="s">
        <v>1325</v>
      </c>
      <c r="C3" s="131" t="s">
        <v>576</v>
      </c>
      <c r="D3" s="131" t="s">
        <v>391</v>
      </c>
      <c r="E3" s="131" t="s">
        <v>1326</v>
      </c>
      <c r="F3" s="131" t="s">
        <v>1327</v>
      </c>
      <c r="G3" s="48" t="s">
        <v>577</v>
      </c>
      <c r="H3" s="131" t="s">
        <v>1316</v>
      </c>
      <c r="I3" s="132" t="s">
        <v>1450</v>
      </c>
      <c r="J3" s="133" t="s">
        <v>1317</v>
      </c>
      <c r="K3" s="48" t="s">
        <v>1318</v>
      </c>
      <c r="L3" s="131" t="s">
        <v>578</v>
      </c>
      <c r="M3" s="132" t="s">
        <v>1450</v>
      </c>
      <c r="N3" s="131" t="s">
        <v>1319</v>
      </c>
      <c r="O3" s="4" t="s">
        <v>1323</v>
      </c>
      <c r="P3" s="4" t="s">
        <v>1324</v>
      </c>
      <c r="Q3" s="131" t="s">
        <v>1320</v>
      </c>
      <c r="R3" s="131" t="s">
        <v>1321</v>
      </c>
      <c r="S3" s="131" t="s">
        <v>1451</v>
      </c>
      <c r="T3" s="83" t="s">
        <v>579</v>
      </c>
      <c r="U3" s="83" t="s">
        <v>391</v>
      </c>
      <c r="V3" s="131" t="s">
        <v>1326</v>
      </c>
      <c r="W3" s="131" t="s">
        <v>1327</v>
      </c>
      <c r="X3" s="131" t="s">
        <v>1332</v>
      </c>
      <c r="Y3" s="131" t="s">
        <v>1329</v>
      </c>
      <c r="Z3" s="131" t="s">
        <v>584</v>
      </c>
      <c r="AA3" s="131" t="s">
        <v>391</v>
      </c>
      <c r="AB3" s="131" t="s">
        <v>1326</v>
      </c>
      <c r="AC3" s="131" t="s">
        <v>1327</v>
      </c>
      <c r="AD3" s="134" t="s">
        <v>585</v>
      </c>
    </row>
    <row r="4" spans="1:31" s="5" customFormat="1" ht="13">
      <c r="A4" s="5" t="s">
        <v>628</v>
      </c>
      <c r="B4" s="17">
        <v>53</v>
      </c>
      <c r="C4" s="7">
        <v>0.17888522525925399</v>
      </c>
      <c r="D4" s="7">
        <v>0.17716099421020801</v>
      </c>
      <c r="E4" s="7">
        <v>-0.16834394285806301</v>
      </c>
      <c r="F4" s="7">
        <v>0.52611439337657095</v>
      </c>
      <c r="G4" s="7">
        <v>-7.4548502245032705E-2</v>
      </c>
      <c r="H4" s="7">
        <v>1.00973256588863</v>
      </c>
      <c r="I4" s="16">
        <v>0.31262343561670197</v>
      </c>
      <c r="J4" s="17">
        <v>3</v>
      </c>
      <c r="K4" s="17">
        <v>3</v>
      </c>
      <c r="L4" s="7">
        <v>1.0265130245379599</v>
      </c>
      <c r="M4" s="16">
        <v>0.31097906733880398</v>
      </c>
      <c r="N4" s="84">
        <v>503.681812551566</v>
      </c>
      <c r="O4" s="84">
        <v>-248.840906275783</v>
      </c>
      <c r="P4" s="84">
        <v>-249.35416278805201</v>
      </c>
      <c r="Q4" s="7">
        <f t="shared" ref="Q4:Q28" si="0">-2*(O4-P4)</f>
        <v>-1.0265130245380192</v>
      </c>
      <c r="R4" s="7">
        <f>1-EXP(Q4/109)</f>
        <v>9.3733444337661398E-3</v>
      </c>
      <c r="S4" s="7">
        <f>SQRT(R4)</f>
        <v>9.681603397044386E-2</v>
      </c>
      <c r="T4" s="84">
        <f t="shared" ref="T4:T28" si="1">EXP(C4)</f>
        <v>1.1958834790744783</v>
      </c>
      <c r="U4" s="84">
        <f>T4*D4</f>
        <v>0.21186390611239705</v>
      </c>
      <c r="V4" s="84">
        <f>EXP(E4)</f>
        <v>0.84506313126623078</v>
      </c>
      <c r="W4" s="84">
        <f>EXP(F4)</f>
        <v>1.6923437345803742</v>
      </c>
      <c r="X4" s="84">
        <v>8.4499999999999993</v>
      </c>
      <c r="Y4" s="84">
        <v>5.67</v>
      </c>
      <c r="Z4" s="84">
        <v>2.9</v>
      </c>
      <c r="AA4" s="84" t="s">
        <v>315</v>
      </c>
      <c r="AB4" s="84">
        <v>2.4</v>
      </c>
      <c r="AC4" s="84">
        <v>3.4</v>
      </c>
      <c r="AD4" s="20" t="s">
        <v>620</v>
      </c>
      <c r="AE4" s="82"/>
    </row>
    <row r="5" spans="1:31" s="5" customFormat="1" ht="13">
      <c r="A5" s="5" t="s">
        <v>32</v>
      </c>
      <c r="B5" s="17">
        <v>66</v>
      </c>
      <c r="C5" s="7">
        <v>2.1168405079762702</v>
      </c>
      <c r="D5" s="7">
        <v>0.22480036292288899</v>
      </c>
      <c r="E5" s="7">
        <v>1.6762398929358799</v>
      </c>
      <c r="F5" s="7">
        <v>2.55744112301667</v>
      </c>
      <c r="G5" s="7">
        <v>-4.8318126001096697</v>
      </c>
      <c r="H5" s="7">
        <v>9.4165351000896393</v>
      </c>
      <c r="I5" s="132" t="s">
        <v>1322</v>
      </c>
      <c r="J5" s="17">
        <v>5</v>
      </c>
      <c r="K5" s="17">
        <v>3</v>
      </c>
      <c r="L5" s="7">
        <v>91.402319854315706</v>
      </c>
      <c r="M5" s="132" t="s">
        <v>1322</v>
      </c>
      <c r="N5" s="84">
        <v>698.74477951293704</v>
      </c>
      <c r="O5" s="84">
        <v>-346.37238975646801</v>
      </c>
      <c r="P5" s="84">
        <v>-392.07354968362603</v>
      </c>
      <c r="Q5" s="7">
        <f t="shared" si="0"/>
        <v>-91.402319854316033</v>
      </c>
      <c r="R5" s="7">
        <f t="shared" ref="R5:R17" si="2">1-EXP(Q5/109)</f>
        <v>0.56766450924231793</v>
      </c>
      <c r="S5" s="7">
        <f t="shared" ref="S5:S17" si="3">SQRT(R5)</f>
        <v>0.75343513937320306</v>
      </c>
      <c r="T5" s="84">
        <f t="shared" si="1"/>
        <v>8.30485686381944</v>
      </c>
      <c r="U5" s="84">
        <f t="shared" ref="U5:U28" si="4">T5*D5</f>
        <v>1.8669348370092558</v>
      </c>
      <c r="V5" s="84">
        <f t="shared" ref="V5:V28" si="5">EXP(E5)</f>
        <v>5.3454187889181863</v>
      </c>
      <c r="W5" s="84">
        <f t="shared" ref="W5:W28" si="6">EXP(F5)</f>
        <v>12.902758465158145</v>
      </c>
      <c r="X5" s="84">
        <v>9.7059999999999995</v>
      </c>
      <c r="Y5" s="84">
        <v>6.39</v>
      </c>
      <c r="Z5" s="84">
        <v>5.94</v>
      </c>
      <c r="AA5" s="84" t="s">
        <v>315</v>
      </c>
      <c r="AB5" s="84">
        <v>2.68</v>
      </c>
      <c r="AC5" s="84">
        <v>13.14</v>
      </c>
      <c r="AD5" s="20" t="s">
        <v>586</v>
      </c>
    </row>
    <row r="6" spans="1:31" s="5" customFormat="1" ht="13">
      <c r="A6" s="5" t="s">
        <v>34</v>
      </c>
      <c r="B6" s="17">
        <v>68</v>
      </c>
      <c r="C6" s="7">
        <v>1.3570514405737899</v>
      </c>
      <c r="D6" s="7">
        <v>0.16727850306782299</v>
      </c>
      <c r="E6" s="7">
        <v>1.02919159917309</v>
      </c>
      <c r="F6" s="7">
        <v>1.6849112819745</v>
      </c>
      <c r="G6" s="7">
        <v>-2.5534445920043898</v>
      </c>
      <c r="H6" s="7">
        <v>8.1125274060085104</v>
      </c>
      <c r="I6" s="132" t="s">
        <v>1322</v>
      </c>
      <c r="J6" s="17">
        <v>5</v>
      </c>
      <c r="K6" s="17">
        <v>3</v>
      </c>
      <c r="L6" s="7">
        <v>65.61176664608</v>
      </c>
      <c r="M6" s="132" t="s">
        <v>1322</v>
      </c>
      <c r="N6" s="84">
        <v>639.76441388665103</v>
      </c>
      <c r="O6" s="84">
        <v>-316.882206943325</v>
      </c>
      <c r="P6" s="84">
        <v>-349.68809026636501</v>
      </c>
      <c r="Q6" s="7">
        <f t="shared" si="0"/>
        <v>-65.611766646080014</v>
      </c>
      <c r="R6" s="7">
        <f t="shared" si="2"/>
        <v>0.4522535673527982</v>
      </c>
      <c r="S6" s="7">
        <f t="shared" si="3"/>
        <v>0.67249800546380667</v>
      </c>
      <c r="T6" s="84">
        <f t="shared" si="1"/>
        <v>3.8847220644323106</v>
      </c>
      <c r="U6" s="84">
        <f t="shared" si="4"/>
        <v>0.64983049177277996</v>
      </c>
      <c r="V6" s="84">
        <f t="shared" si="5"/>
        <v>2.7988023657804186</v>
      </c>
      <c r="W6" s="84">
        <f t="shared" si="6"/>
        <v>5.3919725459712451</v>
      </c>
      <c r="X6" s="84">
        <v>8.6</v>
      </c>
      <c r="Y6" s="84">
        <v>6.4</v>
      </c>
      <c r="Z6" s="84">
        <v>9.8000000000000007</v>
      </c>
      <c r="AA6" s="84" t="s">
        <v>315</v>
      </c>
      <c r="AB6" s="84">
        <v>6.8</v>
      </c>
      <c r="AC6" s="84">
        <v>14</v>
      </c>
      <c r="AD6" s="20" t="s">
        <v>620</v>
      </c>
    </row>
    <row r="7" spans="1:31" s="5" customFormat="1" ht="13">
      <c r="A7" s="5" t="s">
        <v>36</v>
      </c>
      <c r="B7" s="17">
        <v>82</v>
      </c>
      <c r="C7" s="7">
        <v>1.5106087222134199</v>
      </c>
      <c r="D7" s="7">
        <v>0.15624106099153101</v>
      </c>
      <c r="E7" s="7">
        <v>1.2043818697636901</v>
      </c>
      <c r="F7" s="7">
        <v>1.8168355746631399</v>
      </c>
      <c r="G7" s="7">
        <v>-3.5069448401493899</v>
      </c>
      <c r="H7" s="7">
        <v>9.6684489507870097</v>
      </c>
      <c r="I7" s="132" t="s">
        <v>1322</v>
      </c>
      <c r="J7" s="17">
        <v>5</v>
      </c>
      <c r="K7" s="17">
        <v>3</v>
      </c>
      <c r="L7" s="7">
        <v>76.201136736588097</v>
      </c>
      <c r="M7" s="132" t="s">
        <v>1322</v>
      </c>
      <c r="N7" s="84">
        <v>611.31685907274402</v>
      </c>
      <c r="O7" s="84">
        <v>-302.65842953637201</v>
      </c>
      <c r="P7" s="84">
        <v>-340.75899790466599</v>
      </c>
      <c r="Q7" s="7">
        <f t="shared" si="0"/>
        <v>-76.201136736587955</v>
      </c>
      <c r="R7" s="7">
        <f t="shared" si="2"/>
        <v>0.50296408781743285</v>
      </c>
      <c r="S7" s="7">
        <f t="shared" si="3"/>
        <v>0.70919961070028292</v>
      </c>
      <c r="T7" s="84">
        <f t="shared" si="1"/>
        <v>4.5294871547467226</v>
      </c>
      <c r="U7" s="84">
        <f t="shared" si="4"/>
        <v>0.70769187880513895</v>
      </c>
      <c r="V7" s="84">
        <f t="shared" si="5"/>
        <v>3.3346971637214331</v>
      </c>
      <c r="W7" s="84">
        <f t="shared" si="6"/>
        <v>6.1523589332830948</v>
      </c>
      <c r="X7" s="84">
        <v>10</v>
      </c>
      <c r="Y7" s="84">
        <v>6.65</v>
      </c>
      <c r="Z7" s="84">
        <v>4.01</v>
      </c>
      <c r="AA7" s="84" t="s">
        <v>315</v>
      </c>
      <c r="AB7" s="84">
        <v>3.23</v>
      </c>
      <c r="AC7" s="84">
        <v>4.79</v>
      </c>
      <c r="AD7" s="20" t="s">
        <v>622</v>
      </c>
    </row>
    <row r="8" spans="1:31" s="5" customFormat="1" ht="13">
      <c r="A8" s="5" t="s">
        <v>38</v>
      </c>
      <c r="B8" s="17">
        <v>58</v>
      </c>
      <c r="C8" s="7">
        <v>0.574057290411635</v>
      </c>
      <c r="D8" s="7">
        <v>0.147169236856728</v>
      </c>
      <c r="E8" s="7">
        <v>0.285610886540204</v>
      </c>
      <c r="F8" s="7">
        <v>0.86250369428306495</v>
      </c>
      <c r="G8" s="7">
        <v>-0.88294345386384898</v>
      </c>
      <c r="H8" s="7">
        <v>3.9006609171350899</v>
      </c>
      <c r="I8" s="132" t="s">
        <v>1322</v>
      </c>
      <c r="J8" s="17">
        <v>4</v>
      </c>
      <c r="K8" s="17">
        <v>3</v>
      </c>
      <c r="L8" s="7">
        <v>15.897699064273001</v>
      </c>
      <c r="M8" s="132" t="s">
        <v>1322</v>
      </c>
      <c r="N8" s="84">
        <v>498.405208612151</v>
      </c>
      <c r="O8" s="84">
        <v>-246.20260430607601</v>
      </c>
      <c r="P8" s="84">
        <v>-254.15145383821201</v>
      </c>
      <c r="Q8" s="7">
        <f t="shared" si="0"/>
        <v>-15.89769906427199</v>
      </c>
      <c r="R8" s="7">
        <f t="shared" si="2"/>
        <v>0.13571305247999921</v>
      </c>
      <c r="S8" s="7">
        <f t="shared" si="3"/>
        <v>0.36839252500559672</v>
      </c>
      <c r="T8" s="84">
        <f t="shared" si="1"/>
        <v>1.775455998347621</v>
      </c>
      <c r="U8" s="84">
        <f t="shared" si="4"/>
        <v>0.26129250434951951</v>
      </c>
      <c r="V8" s="84">
        <f t="shared" si="5"/>
        <v>1.3305746100185294</v>
      </c>
      <c r="W8" s="84">
        <f t="shared" si="6"/>
        <v>2.3690847385286027</v>
      </c>
      <c r="X8" s="84">
        <v>8.6430000000000007</v>
      </c>
      <c r="Y8" s="84">
        <v>6.48</v>
      </c>
      <c r="Z8" s="84">
        <v>3.26</v>
      </c>
      <c r="AA8" s="84" t="s">
        <v>315</v>
      </c>
      <c r="AB8" s="84">
        <v>2.82</v>
      </c>
      <c r="AC8" s="84">
        <v>3.7</v>
      </c>
      <c r="AD8" s="20" t="s">
        <v>622</v>
      </c>
    </row>
    <row r="9" spans="1:31" s="5" customFormat="1" ht="13">
      <c r="A9" s="5" t="s">
        <v>40</v>
      </c>
      <c r="B9" s="17">
        <v>67</v>
      </c>
      <c r="C9" s="7">
        <v>2.1552148901767301</v>
      </c>
      <c r="D9" s="7">
        <v>0.216824687160562</v>
      </c>
      <c r="E9" s="7">
        <v>1.73024631238286</v>
      </c>
      <c r="F9" s="7">
        <v>2.5801834679705902</v>
      </c>
      <c r="G9" s="7">
        <v>-4.5809284241339601</v>
      </c>
      <c r="H9" s="7">
        <v>9.9398962286096193</v>
      </c>
      <c r="I9" s="132" t="s">
        <v>1322</v>
      </c>
      <c r="J9" s="17">
        <v>5</v>
      </c>
      <c r="K9" s="17">
        <v>3</v>
      </c>
      <c r="L9" s="7">
        <v>93.387555644589398</v>
      </c>
      <c r="M9" s="132" t="s">
        <v>1322</v>
      </c>
      <c r="N9" s="84">
        <v>777.89202390544699</v>
      </c>
      <c r="O9" s="84">
        <v>-385.94601195272298</v>
      </c>
      <c r="P9" s="84">
        <v>-432.63978977501802</v>
      </c>
      <c r="Q9" s="7">
        <f t="shared" si="0"/>
        <v>-93.387555644590066</v>
      </c>
      <c r="R9" s="7">
        <f t="shared" si="2"/>
        <v>0.57546743633920072</v>
      </c>
      <c r="S9" s="7">
        <f t="shared" si="3"/>
        <v>0.75859570018501998</v>
      </c>
      <c r="T9" s="84">
        <f t="shared" si="1"/>
        <v>8.6297444270368313</v>
      </c>
      <c r="U9" s="84">
        <f t="shared" si="4"/>
        <v>1.8711416356678643</v>
      </c>
      <c r="V9" s="84">
        <f t="shared" si="5"/>
        <v>5.6420434424560879</v>
      </c>
      <c r="W9" s="84">
        <f t="shared" si="6"/>
        <v>13.199559633938803</v>
      </c>
      <c r="X9" s="84">
        <v>8.5</v>
      </c>
      <c r="Y9" s="84">
        <v>6.74</v>
      </c>
      <c r="Z9" s="84">
        <v>4.0999999999999996</v>
      </c>
      <c r="AA9" s="84" t="s">
        <v>315</v>
      </c>
      <c r="AB9" s="84">
        <v>3.38</v>
      </c>
      <c r="AC9" s="84">
        <v>4.82</v>
      </c>
      <c r="AD9" s="20" t="s">
        <v>622</v>
      </c>
    </row>
    <row r="10" spans="1:31" s="5" customFormat="1" ht="13">
      <c r="A10" s="5" t="s">
        <v>42</v>
      </c>
      <c r="B10" s="17">
        <v>54</v>
      </c>
      <c r="C10" s="7">
        <v>2.19415548662995</v>
      </c>
      <c r="D10" s="7">
        <v>0.26645383064511102</v>
      </c>
      <c r="E10" s="7">
        <v>1.6719155750228001</v>
      </c>
      <c r="F10" s="7">
        <v>2.7163953982371001</v>
      </c>
      <c r="G10" s="7">
        <v>-5.6566950719683602</v>
      </c>
      <c r="H10" s="7">
        <v>8.2346554422493696</v>
      </c>
      <c r="I10" s="132" t="s">
        <v>1322</v>
      </c>
      <c r="J10" s="17">
        <v>5</v>
      </c>
      <c r="K10" s="17">
        <v>3</v>
      </c>
      <c r="L10" s="7">
        <v>70.409728886146695</v>
      </c>
      <c r="M10" s="132" t="s">
        <v>1322</v>
      </c>
      <c r="N10" s="84">
        <v>625.63913745116395</v>
      </c>
      <c r="O10" s="84">
        <v>-309.81956872558197</v>
      </c>
      <c r="P10" s="84">
        <v>-345.02443316865498</v>
      </c>
      <c r="Q10" s="7">
        <f t="shared" si="0"/>
        <v>-70.409728886146013</v>
      </c>
      <c r="R10" s="7">
        <f t="shared" si="2"/>
        <v>0.47584131968212551</v>
      </c>
      <c r="S10" s="7">
        <f t="shared" si="3"/>
        <v>0.68981252502555035</v>
      </c>
      <c r="T10" s="84">
        <f t="shared" si="1"/>
        <v>8.972420527243651</v>
      </c>
      <c r="U10" s="84">
        <f t="shared" si="4"/>
        <v>2.3907358196428974</v>
      </c>
      <c r="V10" s="84">
        <f t="shared" si="5"/>
        <v>5.3223534056643587</v>
      </c>
      <c r="W10" s="84">
        <f t="shared" si="6"/>
        <v>15.125701730370974</v>
      </c>
      <c r="X10" s="84">
        <v>10.585000000000001</v>
      </c>
      <c r="Y10" s="84">
        <v>6.74</v>
      </c>
      <c r="Z10" s="84">
        <v>6</v>
      </c>
      <c r="AA10" s="84" t="s">
        <v>315</v>
      </c>
      <c r="AB10" s="84">
        <v>4.2300000000000004</v>
      </c>
      <c r="AC10" s="84">
        <v>7.77</v>
      </c>
      <c r="AD10" s="20" t="s">
        <v>622</v>
      </c>
    </row>
    <row r="11" spans="1:31" s="5" customFormat="1" ht="13">
      <c r="A11" s="5" t="s">
        <v>44</v>
      </c>
      <c r="B11" s="17">
        <v>88</v>
      </c>
      <c r="C11" s="7">
        <v>1.8488647574688299</v>
      </c>
      <c r="D11" s="7">
        <v>0.16981049369575099</v>
      </c>
      <c r="E11" s="7">
        <v>1.5160423056282</v>
      </c>
      <c r="F11" s="7">
        <v>2.1816872093094699</v>
      </c>
      <c r="G11" s="7">
        <v>-2.35964775469815</v>
      </c>
      <c r="H11" s="7">
        <v>10.887812155952201</v>
      </c>
      <c r="I11" s="132" t="s">
        <v>1322</v>
      </c>
      <c r="J11" s="17">
        <v>5</v>
      </c>
      <c r="K11" s="17">
        <v>3</v>
      </c>
      <c r="L11" s="7">
        <v>89.930801314199698</v>
      </c>
      <c r="M11" s="132" t="s">
        <v>1322</v>
      </c>
      <c r="N11" s="84">
        <v>1040.5308944869801</v>
      </c>
      <c r="O11" s="84">
        <v>-517.26544724349105</v>
      </c>
      <c r="P11" s="84">
        <v>-562.23084790059102</v>
      </c>
      <c r="Q11" s="7">
        <f t="shared" si="0"/>
        <v>-89.930801314199925</v>
      </c>
      <c r="R11" s="7">
        <f t="shared" si="2"/>
        <v>0.56178833112432014</v>
      </c>
      <c r="S11" s="7">
        <f t="shared" si="3"/>
        <v>0.74952540392192191</v>
      </c>
      <c r="T11" s="84">
        <f t="shared" si="1"/>
        <v>6.3526036816289606</v>
      </c>
      <c r="U11" s="84">
        <f t="shared" si="4"/>
        <v>1.0787387674308591</v>
      </c>
      <c r="V11" s="84">
        <f t="shared" si="5"/>
        <v>4.5541654861979133</v>
      </c>
      <c r="W11" s="84">
        <f t="shared" si="6"/>
        <v>8.8612444273599387</v>
      </c>
      <c r="X11" s="84">
        <v>9.1999999999999993</v>
      </c>
      <c r="Y11" s="84">
        <v>6.8</v>
      </c>
      <c r="Z11" s="84">
        <v>10</v>
      </c>
      <c r="AA11" s="84" t="s">
        <v>315</v>
      </c>
      <c r="AB11" s="84">
        <v>7.6</v>
      </c>
      <c r="AC11" s="84">
        <v>13</v>
      </c>
      <c r="AD11" s="20" t="s">
        <v>620</v>
      </c>
    </row>
    <row r="12" spans="1:31" s="5" customFormat="1" ht="13">
      <c r="A12" s="5" t="s">
        <v>46</v>
      </c>
      <c r="B12" s="17">
        <v>68</v>
      </c>
      <c r="C12" s="7">
        <v>1.2334131513514299</v>
      </c>
      <c r="D12" s="7">
        <v>0.18080313036837101</v>
      </c>
      <c r="E12" s="7">
        <v>0.87904552753732201</v>
      </c>
      <c r="F12" s="7">
        <v>1.5877807751655399</v>
      </c>
      <c r="G12" s="7">
        <v>-2.3452679557799399</v>
      </c>
      <c r="H12" s="7">
        <v>6.8218572811126403</v>
      </c>
      <c r="I12" s="132" t="s">
        <v>1322</v>
      </c>
      <c r="J12" s="17">
        <v>4</v>
      </c>
      <c r="K12" s="17">
        <v>3</v>
      </c>
      <c r="L12" s="7">
        <v>45.1379856207449</v>
      </c>
      <c r="M12" s="132" t="s">
        <v>1322</v>
      </c>
      <c r="N12" s="84">
        <v>652.491550784536</v>
      </c>
      <c r="O12" s="84">
        <v>-323.245775392268</v>
      </c>
      <c r="P12" s="84">
        <v>-345.81476820263998</v>
      </c>
      <c r="Q12" s="7">
        <f t="shared" si="0"/>
        <v>-45.137985620743962</v>
      </c>
      <c r="R12" s="7">
        <f t="shared" si="2"/>
        <v>0.33907172828592713</v>
      </c>
      <c r="S12" s="7">
        <f t="shared" si="3"/>
        <v>0.58229865901092981</v>
      </c>
      <c r="T12" s="84">
        <f t="shared" si="1"/>
        <v>3.4329266611782545</v>
      </c>
      <c r="U12" s="84">
        <f t="shared" si="4"/>
        <v>0.62068388666606855</v>
      </c>
      <c r="V12" s="84">
        <f t="shared" si="5"/>
        <v>2.4085996668739744</v>
      </c>
      <c r="W12" s="84">
        <f t="shared" si="6"/>
        <v>4.8928784733760953</v>
      </c>
      <c r="X12" s="84">
        <v>8.5289999999999999</v>
      </c>
      <c r="Y12" s="84">
        <v>6.67</v>
      </c>
      <c r="Z12" s="84">
        <v>4.18</v>
      </c>
      <c r="AA12" s="84" t="s">
        <v>315</v>
      </c>
      <c r="AB12" s="84">
        <v>3.44</v>
      </c>
      <c r="AC12" s="84">
        <v>4.92</v>
      </c>
      <c r="AD12" s="20" t="s">
        <v>622</v>
      </c>
    </row>
    <row r="13" spans="1:31" s="5" customFormat="1" ht="13">
      <c r="A13" s="5" t="s">
        <v>582</v>
      </c>
      <c r="B13" s="17">
        <v>89</v>
      </c>
      <c r="C13" s="7">
        <v>2.0013121374835801</v>
      </c>
      <c r="D13" s="7">
        <v>0.16762538233677199</v>
      </c>
      <c r="E13" s="7">
        <v>1.6727724252087499</v>
      </c>
      <c r="F13" s="7">
        <v>2.32985184975841</v>
      </c>
      <c r="G13" s="7">
        <v>-2.50801464028316</v>
      </c>
      <c r="H13" s="7">
        <v>11.9391950645207</v>
      </c>
      <c r="I13" s="132" t="s">
        <v>1322</v>
      </c>
      <c r="J13" s="17">
        <v>5</v>
      </c>
      <c r="K13" s="17">
        <v>3</v>
      </c>
      <c r="L13" s="7">
        <v>100.522766085737</v>
      </c>
      <c r="M13" s="132" t="s">
        <v>1322</v>
      </c>
      <c r="N13" s="84">
        <v>1107.12530435657</v>
      </c>
      <c r="O13" s="84">
        <v>-550.56265217828502</v>
      </c>
      <c r="P13" s="84">
        <v>-600.82403522115396</v>
      </c>
      <c r="Q13" s="7">
        <f t="shared" si="0"/>
        <v>-100.52276608573789</v>
      </c>
      <c r="R13" s="7">
        <f t="shared" si="2"/>
        <v>0.60236755753667515</v>
      </c>
      <c r="S13" s="7">
        <f t="shared" si="3"/>
        <v>0.77612341643367211</v>
      </c>
      <c r="T13" s="84">
        <f t="shared" si="1"/>
        <v>7.3987579200759521</v>
      </c>
      <c r="U13" s="84">
        <f t="shared" si="4"/>
        <v>1.2402196251699513</v>
      </c>
      <c r="V13" s="84">
        <f t="shared" si="5"/>
        <v>5.3269158195431423</v>
      </c>
      <c r="W13" s="84">
        <f t="shared" si="6"/>
        <v>10.276418966309379</v>
      </c>
      <c r="X13" s="84">
        <v>9.8000000000000007</v>
      </c>
      <c r="Y13" s="84">
        <v>6.9</v>
      </c>
      <c r="Z13" s="84">
        <v>11.1</v>
      </c>
      <c r="AA13" s="84" t="s">
        <v>315</v>
      </c>
      <c r="AB13" s="84">
        <v>8.6</v>
      </c>
      <c r="AC13" s="84">
        <v>14</v>
      </c>
      <c r="AD13" s="20" t="s">
        <v>621</v>
      </c>
    </row>
    <row r="14" spans="1:31" s="5" customFormat="1" ht="13">
      <c r="A14" s="5" t="s">
        <v>52</v>
      </c>
      <c r="B14" s="17">
        <v>50</v>
      </c>
      <c r="C14" s="7">
        <v>2.4279290551682502</v>
      </c>
      <c r="D14" s="7">
        <v>0.29097905326464002</v>
      </c>
      <c r="E14" s="7">
        <v>1.857620590514</v>
      </c>
      <c r="F14" s="7">
        <v>2.99823751982251</v>
      </c>
      <c r="G14" s="7">
        <v>-6.8783025835304601</v>
      </c>
      <c r="H14" s="7">
        <v>8.3439994320144404</v>
      </c>
      <c r="I14" s="132" t="s">
        <v>1322</v>
      </c>
      <c r="J14" s="17">
        <v>5</v>
      </c>
      <c r="K14" s="17">
        <v>3</v>
      </c>
      <c r="L14" s="7">
        <v>74.017211345146407</v>
      </c>
      <c r="M14" s="132" t="s">
        <v>1322</v>
      </c>
      <c r="N14" s="84">
        <v>565.55656763696095</v>
      </c>
      <c r="O14" s="84">
        <v>-279.77828381848099</v>
      </c>
      <c r="P14" s="84">
        <v>-316.78688949105401</v>
      </c>
      <c r="Q14" s="7">
        <f t="shared" si="0"/>
        <v>-74.017211345146052</v>
      </c>
      <c r="R14" s="7">
        <f t="shared" si="2"/>
        <v>0.49290503478667114</v>
      </c>
      <c r="S14" s="7">
        <f t="shared" si="3"/>
        <v>0.70207195841072523</v>
      </c>
      <c r="T14" s="84">
        <f t="shared" si="1"/>
        <v>11.335382803115095</v>
      </c>
      <c r="U14" s="84">
        <f t="shared" si="4"/>
        <v>3.298358956442712</v>
      </c>
      <c r="V14" s="84">
        <f t="shared" si="5"/>
        <v>6.4084702410859222</v>
      </c>
      <c r="W14" s="84">
        <f t="shared" si="6"/>
        <v>20.050167740403793</v>
      </c>
      <c r="X14" s="84">
        <v>9.8330000000000002</v>
      </c>
      <c r="Y14" s="84">
        <v>7.18</v>
      </c>
      <c r="Z14" s="84">
        <v>6.24</v>
      </c>
      <c r="AA14" s="84" t="s">
        <v>315</v>
      </c>
      <c r="AB14" s="84">
        <v>4.38</v>
      </c>
      <c r="AC14" s="84">
        <v>8.1</v>
      </c>
      <c r="AD14" s="20" t="s">
        <v>622</v>
      </c>
    </row>
    <row r="15" spans="1:31" s="5" customFormat="1" ht="13">
      <c r="A15" s="5" t="s">
        <v>54</v>
      </c>
      <c r="B15" s="17">
        <v>77</v>
      </c>
      <c r="C15" s="7">
        <v>1.6255782069386899</v>
      </c>
      <c r="D15" s="7">
        <v>0.17906319114560401</v>
      </c>
      <c r="E15" s="7">
        <v>1.2746208013364999</v>
      </c>
      <c r="F15" s="7">
        <v>1.9765356125408899</v>
      </c>
      <c r="G15" s="7">
        <v>-4.0478201159194303</v>
      </c>
      <c r="H15" s="7">
        <v>9.0782376687169801</v>
      </c>
      <c r="I15" s="132" t="s">
        <v>1322</v>
      </c>
      <c r="J15" s="17">
        <v>5</v>
      </c>
      <c r="K15" s="17">
        <v>3</v>
      </c>
      <c r="L15" s="7">
        <v>72.887960513570306</v>
      </c>
      <c r="M15" s="132" t="s">
        <v>1322</v>
      </c>
      <c r="N15" s="84">
        <v>585.01108236176105</v>
      </c>
      <c r="O15" s="84">
        <v>-289.50554118088002</v>
      </c>
      <c r="P15" s="84">
        <v>-325.94952143766602</v>
      </c>
      <c r="Q15" s="7">
        <f t="shared" si="0"/>
        <v>-72.887960513572011</v>
      </c>
      <c r="R15" s="7">
        <f t="shared" si="2"/>
        <v>0.48762417266126046</v>
      </c>
      <c r="S15" s="7">
        <f t="shared" si="3"/>
        <v>0.69830091841645203</v>
      </c>
      <c r="T15" s="84">
        <f t="shared" si="1"/>
        <v>5.0813562633854081</v>
      </c>
      <c r="U15" s="84">
        <f t="shared" si="4"/>
        <v>0.90988386786949349</v>
      </c>
      <c r="V15" s="84">
        <f t="shared" si="5"/>
        <v>3.5773446285709323</v>
      </c>
      <c r="W15" s="84">
        <f t="shared" si="6"/>
        <v>7.2176947306754027</v>
      </c>
      <c r="X15" s="84">
        <v>10.173</v>
      </c>
      <c r="Y15" s="84">
        <v>7.62</v>
      </c>
      <c r="Z15" s="84" t="s">
        <v>25</v>
      </c>
      <c r="AA15" s="84" t="s">
        <v>25</v>
      </c>
      <c r="AB15" s="84" t="s">
        <v>25</v>
      </c>
      <c r="AC15" s="84" t="s">
        <v>25</v>
      </c>
      <c r="AD15" s="20"/>
    </row>
    <row r="16" spans="1:31" s="5" customFormat="1" ht="13">
      <c r="A16" s="5" t="s">
        <v>62</v>
      </c>
      <c r="B16" s="17">
        <v>69</v>
      </c>
      <c r="C16" s="7">
        <v>2.7510646766225402</v>
      </c>
      <c r="D16" s="7">
        <v>0.25840868322445198</v>
      </c>
      <c r="E16" s="7">
        <v>2.2445929642102</v>
      </c>
      <c r="F16" s="7">
        <v>3.2575363890348901</v>
      </c>
      <c r="G16" s="7">
        <v>-6.0746381743228897</v>
      </c>
      <c r="H16" s="7">
        <v>10.6461773741286</v>
      </c>
      <c r="I16" s="132" t="s">
        <v>1322</v>
      </c>
      <c r="J16" s="17">
        <v>6</v>
      </c>
      <c r="K16" s="17">
        <v>3</v>
      </c>
      <c r="L16" s="7">
        <v>106.524040453685</v>
      </c>
      <c r="M16" s="132" t="s">
        <v>1322</v>
      </c>
      <c r="N16" s="84">
        <v>868.91162577149805</v>
      </c>
      <c r="O16" s="84">
        <v>-431.45581288574903</v>
      </c>
      <c r="P16" s="84">
        <v>-484.71783311259202</v>
      </c>
      <c r="Q16" s="7">
        <f t="shared" si="0"/>
        <v>-106.52404045368598</v>
      </c>
      <c r="R16" s="7">
        <f t="shared" si="2"/>
        <v>0.62366846226307415</v>
      </c>
      <c r="S16" s="7">
        <f t="shared" si="3"/>
        <v>0.78972682762020574</v>
      </c>
      <c r="T16" s="84">
        <f t="shared" si="1"/>
        <v>15.659295097563106</v>
      </c>
      <c r="U16" s="84">
        <f t="shared" si="4"/>
        <v>4.0464978263843987</v>
      </c>
      <c r="V16" s="84">
        <f t="shared" si="5"/>
        <v>9.4365737513874137</v>
      </c>
      <c r="W16" s="84">
        <f t="shared" si="6"/>
        <v>25.985440204556639</v>
      </c>
      <c r="X16" s="84">
        <v>10.7</v>
      </c>
      <c r="Y16" s="84">
        <v>7.5</v>
      </c>
      <c r="Z16" s="84">
        <v>10</v>
      </c>
      <c r="AA16" s="84" t="s">
        <v>315</v>
      </c>
      <c r="AB16" s="84">
        <v>7.2</v>
      </c>
      <c r="AC16" s="84">
        <v>14</v>
      </c>
      <c r="AD16" s="20" t="s">
        <v>621</v>
      </c>
    </row>
    <row r="17" spans="1:30" s="5" customFormat="1" ht="13">
      <c r="A17" s="5" t="s">
        <v>66</v>
      </c>
      <c r="B17" s="17">
        <v>74</v>
      </c>
      <c r="C17" s="7">
        <v>2.1001320504674998</v>
      </c>
      <c r="D17" s="7">
        <v>0.228968781174508</v>
      </c>
      <c r="E17" s="7">
        <v>1.65136148578144</v>
      </c>
      <c r="F17" s="7">
        <v>2.5489026151535699</v>
      </c>
      <c r="G17" s="7">
        <v>-3.9143928303287399</v>
      </c>
      <c r="H17" s="7">
        <v>9.1721327234864098</v>
      </c>
      <c r="I17" s="132" t="s">
        <v>1322</v>
      </c>
      <c r="J17" s="17">
        <v>5</v>
      </c>
      <c r="K17" s="17">
        <v>3</v>
      </c>
      <c r="L17" s="7">
        <v>74.258053583283498</v>
      </c>
      <c r="M17" s="132" t="s">
        <v>1322</v>
      </c>
      <c r="N17" s="84">
        <v>918.89650670872902</v>
      </c>
      <c r="O17" s="84">
        <v>-456.448253354364</v>
      </c>
      <c r="P17" s="84">
        <v>-493.57728014600599</v>
      </c>
      <c r="Q17" s="7">
        <f t="shared" si="0"/>
        <v>-74.258053583283981</v>
      </c>
      <c r="R17" s="7">
        <f t="shared" si="2"/>
        <v>0.49402425551075435</v>
      </c>
      <c r="S17" s="7">
        <f t="shared" si="3"/>
        <v>0.70286859049950035</v>
      </c>
      <c r="T17" s="84">
        <f t="shared" si="1"/>
        <v>8.1672483303235044</v>
      </c>
      <c r="U17" s="84">
        <f t="shared" si="4"/>
        <v>1.8700448957437084</v>
      </c>
      <c r="V17" s="84">
        <f t="shared" si="5"/>
        <v>5.2140738843119374</v>
      </c>
      <c r="W17" s="84">
        <f t="shared" si="6"/>
        <v>12.79305716972501</v>
      </c>
      <c r="X17" s="84">
        <v>10.952999999999999</v>
      </c>
      <c r="Y17" s="84">
        <v>7.17</v>
      </c>
      <c r="Z17" s="84">
        <v>5.6</v>
      </c>
      <c r="AA17" s="84" t="s">
        <v>315</v>
      </c>
      <c r="AB17" s="84">
        <v>4.28</v>
      </c>
      <c r="AC17" s="84">
        <v>6.92</v>
      </c>
      <c r="AD17" s="20" t="s">
        <v>622</v>
      </c>
    </row>
    <row r="18" spans="1:30" s="5" customFormat="1" ht="13">
      <c r="A18" s="5" t="s">
        <v>89</v>
      </c>
      <c r="B18" s="17">
        <v>68</v>
      </c>
      <c r="C18" s="7">
        <v>0.83771280778273904</v>
      </c>
      <c r="D18" s="7">
        <v>0.14360133479961201</v>
      </c>
      <c r="E18" s="7">
        <v>0.55625936344362104</v>
      </c>
      <c r="F18" s="7">
        <v>1.1191662521218599</v>
      </c>
      <c r="G18" s="7">
        <v>-1.5468745197310001</v>
      </c>
      <c r="H18" s="7">
        <v>5.8336004254537297</v>
      </c>
      <c r="I18" s="132" t="s">
        <v>1322</v>
      </c>
      <c r="J18" s="17">
        <v>4</v>
      </c>
      <c r="K18" s="17">
        <v>3</v>
      </c>
      <c r="L18" s="84">
        <v>36.071705458774801</v>
      </c>
      <c r="M18" s="132" t="s">
        <v>1322</v>
      </c>
      <c r="N18" s="84">
        <v>514.61057527180503</v>
      </c>
      <c r="O18" s="84">
        <v>-254.305287635902</v>
      </c>
      <c r="P18" s="84">
        <v>-272.34114036529002</v>
      </c>
      <c r="Q18" s="7">
        <f t="shared" si="0"/>
        <v>-36.071705458776023</v>
      </c>
      <c r="R18" s="7">
        <f t="shared" ref="R18:R28" si="7">1-EXP(Q18/109)</f>
        <v>0.28174676533998744</v>
      </c>
      <c r="S18" s="7">
        <f t="shared" ref="S18:S28" si="8">SQRT(R18)</f>
        <v>0.53079823411536275</v>
      </c>
      <c r="T18" s="84">
        <f t="shared" si="1"/>
        <v>2.3110750543882799</v>
      </c>
      <c r="U18" s="84">
        <f t="shared" si="4"/>
        <v>0.33187346263224293</v>
      </c>
      <c r="V18" s="84">
        <f t="shared" si="5"/>
        <v>1.7441361035072678</v>
      </c>
      <c r="W18" s="84">
        <f t="shared" si="6"/>
        <v>3.0622999525527277</v>
      </c>
      <c r="X18" s="84">
        <v>8.17</v>
      </c>
      <c r="Y18" s="84">
        <v>5.03</v>
      </c>
      <c r="Z18" s="84" t="s">
        <v>25</v>
      </c>
      <c r="AA18" s="84" t="s">
        <v>25</v>
      </c>
      <c r="AB18" s="84" t="s">
        <v>25</v>
      </c>
      <c r="AC18" s="84" t="s">
        <v>25</v>
      </c>
      <c r="AD18" s="20"/>
    </row>
    <row r="19" spans="1:30" s="5" customFormat="1" ht="13">
      <c r="A19" s="5" t="s">
        <v>91</v>
      </c>
      <c r="B19" s="17">
        <v>85</v>
      </c>
      <c r="C19" s="7">
        <v>0.93344854037874903</v>
      </c>
      <c r="D19" s="7">
        <v>0.110227317706536</v>
      </c>
      <c r="E19" s="7">
        <v>0.71740696756148403</v>
      </c>
      <c r="F19" s="7">
        <v>1.14949011319601</v>
      </c>
      <c r="G19" s="7">
        <v>-0.67519059087003197</v>
      </c>
      <c r="H19" s="7">
        <v>8.4683956736016697</v>
      </c>
      <c r="I19" s="132" t="s">
        <v>1322</v>
      </c>
      <c r="J19" s="17">
        <v>5</v>
      </c>
      <c r="K19" s="17">
        <v>3</v>
      </c>
      <c r="L19" s="84">
        <v>60.472596915311797</v>
      </c>
      <c r="M19" s="132" t="s">
        <v>1322</v>
      </c>
      <c r="N19" s="84">
        <v>740.05132938356701</v>
      </c>
      <c r="O19" s="84">
        <v>-367.02566469178402</v>
      </c>
      <c r="P19" s="84">
        <v>-397.261963149439</v>
      </c>
      <c r="Q19" s="7">
        <f t="shared" si="0"/>
        <v>-60.472596915309964</v>
      </c>
      <c r="R19" s="7">
        <f t="shared" si="7"/>
        <v>0.42580973594801819</v>
      </c>
      <c r="S19" s="7">
        <f t="shared" si="8"/>
        <v>0.65254098411365569</v>
      </c>
      <c r="T19" s="84">
        <f t="shared" si="1"/>
        <v>2.5432646229335734</v>
      </c>
      <c r="U19" s="84">
        <f t="shared" si="4"/>
        <v>0.28033723760389245</v>
      </c>
      <c r="V19" s="84">
        <f t="shared" si="5"/>
        <v>2.0491128995366319</v>
      </c>
      <c r="W19" s="84">
        <f t="shared" si="6"/>
        <v>3.1565829992715804</v>
      </c>
      <c r="X19" s="84">
        <v>7.11</v>
      </c>
      <c r="Y19" s="84">
        <v>5.5</v>
      </c>
      <c r="Z19" s="84">
        <v>2.9</v>
      </c>
      <c r="AA19" s="84">
        <v>1.7</v>
      </c>
      <c r="AB19" s="84" t="s">
        <v>315</v>
      </c>
      <c r="AC19" s="84" t="s">
        <v>315</v>
      </c>
      <c r="AD19" s="20" t="s">
        <v>1330</v>
      </c>
    </row>
    <row r="20" spans="1:30" s="5" customFormat="1" ht="13">
      <c r="A20" s="5" t="s">
        <v>101</v>
      </c>
      <c r="B20" s="17">
        <v>75</v>
      </c>
      <c r="C20" s="7">
        <v>1.68048174434411</v>
      </c>
      <c r="D20" s="7">
        <v>0.200597643849172</v>
      </c>
      <c r="E20" s="7">
        <v>1.28731758701614</v>
      </c>
      <c r="F20" s="7">
        <v>2.0736459016720801</v>
      </c>
      <c r="G20" s="7">
        <v>-2.8794740265547798</v>
      </c>
      <c r="H20" s="7">
        <v>8.3773752876561698</v>
      </c>
      <c r="I20" s="132" t="s">
        <v>1322</v>
      </c>
      <c r="J20" s="17">
        <v>5</v>
      </c>
      <c r="K20" s="17">
        <v>3</v>
      </c>
      <c r="L20" s="84">
        <v>61.533793741741199</v>
      </c>
      <c r="M20" s="132" t="s">
        <v>1322</v>
      </c>
      <c r="N20" s="84">
        <v>849.77309308623899</v>
      </c>
      <c r="O20" s="84">
        <v>-421.88654654311898</v>
      </c>
      <c r="P20" s="84">
        <v>-452.65344341398998</v>
      </c>
      <c r="Q20" s="7">
        <f t="shared" si="0"/>
        <v>-61.533793741741988</v>
      </c>
      <c r="R20" s="7">
        <f t="shared" si="7"/>
        <v>0.43137278504333443</v>
      </c>
      <c r="S20" s="7">
        <f t="shared" si="8"/>
        <v>0.65678975710902676</v>
      </c>
      <c r="T20" s="84">
        <f t="shared" si="1"/>
        <v>5.3681414200767721</v>
      </c>
      <c r="U20" s="84">
        <f t="shared" si="4"/>
        <v>1.0768365207165487</v>
      </c>
      <c r="V20" s="84">
        <f t="shared" si="5"/>
        <v>3.6230549798160538</v>
      </c>
      <c r="W20" s="84">
        <f t="shared" si="6"/>
        <v>7.9537689785229055</v>
      </c>
      <c r="X20" s="84">
        <v>10.53</v>
      </c>
      <c r="Y20" s="84">
        <v>5.4</v>
      </c>
      <c r="Z20" s="84" t="s">
        <v>25</v>
      </c>
      <c r="AA20" s="84" t="s">
        <v>25</v>
      </c>
      <c r="AB20" s="84" t="s">
        <v>25</v>
      </c>
      <c r="AC20" s="84" t="s">
        <v>25</v>
      </c>
      <c r="AD20" s="20"/>
    </row>
    <row r="21" spans="1:30" s="5" customFormat="1" ht="13">
      <c r="A21" s="5" t="s">
        <v>103</v>
      </c>
      <c r="B21" s="17">
        <v>96</v>
      </c>
      <c r="C21" s="7">
        <v>1.08277409529278</v>
      </c>
      <c r="D21" s="7">
        <v>0.15115252192317999</v>
      </c>
      <c r="E21" s="7">
        <v>0.78652059615095005</v>
      </c>
      <c r="F21" s="7">
        <v>1.37902759443462</v>
      </c>
      <c r="G21" s="7">
        <v>0.64780137934125004</v>
      </c>
      <c r="H21" s="7">
        <v>7.1634537189070704</v>
      </c>
      <c r="I21" s="132" t="s">
        <v>1322</v>
      </c>
      <c r="J21" s="17">
        <v>4</v>
      </c>
      <c r="K21" s="17">
        <v>3</v>
      </c>
      <c r="L21" s="84">
        <v>42.792049211338103</v>
      </c>
      <c r="M21" s="132" t="s">
        <v>1322</v>
      </c>
      <c r="N21" s="84">
        <v>1227.80320567387</v>
      </c>
      <c r="O21" s="84">
        <v>-610.90160283693604</v>
      </c>
      <c r="P21" s="84">
        <v>-632.29762744260495</v>
      </c>
      <c r="Q21" s="7">
        <f t="shared" si="0"/>
        <v>-42.792049211337826</v>
      </c>
      <c r="R21" s="7">
        <f t="shared" si="7"/>
        <v>0.32469281817475815</v>
      </c>
      <c r="S21" s="7">
        <f t="shared" si="8"/>
        <v>0.56981823257487829</v>
      </c>
      <c r="T21" s="84">
        <f t="shared" si="1"/>
        <v>2.9528597137763746</v>
      </c>
      <c r="U21" s="84">
        <f t="shared" si="4"/>
        <v>0.44633219262265844</v>
      </c>
      <c r="V21" s="84">
        <f t="shared" si="5"/>
        <v>2.1957432422293643</v>
      </c>
      <c r="W21" s="84">
        <f t="shared" si="6"/>
        <v>3.9710382897003424</v>
      </c>
      <c r="X21" s="84">
        <v>10.53</v>
      </c>
      <c r="Y21" s="84">
        <v>6.02</v>
      </c>
      <c r="Z21" s="84">
        <v>9.6300000000000008</v>
      </c>
      <c r="AA21" s="84">
        <v>2.76</v>
      </c>
      <c r="AB21" s="84" t="s">
        <v>315</v>
      </c>
      <c r="AC21" s="84" t="s">
        <v>315</v>
      </c>
      <c r="AD21" s="20" t="s">
        <v>1331</v>
      </c>
    </row>
    <row r="22" spans="1:30" s="5" customFormat="1" ht="13">
      <c r="A22" s="5" t="s">
        <v>1452</v>
      </c>
      <c r="B22" s="17">
        <v>73</v>
      </c>
      <c r="C22" s="7">
        <v>1.8796576545703101</v>
      </c>
      <c r="D22" s="7">
        <v>0.260189916179906</v>
      </c>
      <c r="E22" s="7">
        <v>1.3696947897172</v>
      </c>
      <c r="F22" s="7">
        <v>2.3896205194234201</v>
      </c>
      <c r="G22" s="7">
        <v>-3.0870176492026999</v>
      </c>
      <c r="H22" s="7">
        <v>7.2241756412674798</v>
      </c>
      <c r="I22" s="132" t="s">
        <v>1322</v>
      </c>
      <c r="J22" s="17">
        <v>4</v>
      </c>
      <c r="K22" s="17">
        <v>3</v>
      </c>
      <c r="L22" s="84">
        <v>44.939219651923104</v>
      </c>
      <c r="M22" s="132" t="s">
        <v>1322</v>
      </c>
      <c r="N22" s="84">
        <v>1018.2197436044499</v>
      </c>
      <c r="O22" s="84">
        <v>-506.10987180222401</v>
      </c>
      <c r="P22" s="84">
        <v>-528.57948162818502</v>
      </c>
      <c r="Q22" s="7">
        <f t="shared" si="0"/>
        <v>-44.939219651922031</v>
      </c>
      <c r="R22" s="7">
        <f t="shared" si="7"/>
        <v>0.33786539892423695</v>
      </c>
      <c r="S22" s="7">
        <f t="shared" si="8"/>
        <v>0.58126190217855922</v>
      </c>
      <c r="T22" s="84">
        <f t="shared" si="1"/>
        <v>6.5512616837459792</v>
      </c>
      <c r="U22" s="84">
        <f t="shared" si="4"/>
        <v>1.7045722283664961</v>
      </c>
      <c r="V22" s="84">
        <f t="shared" si="5"/>
        <v>3.9341497692486298</v>
      </c>
      <c r="W22" s="84">
        <f t="shared" si="6"/>
        <v>10.909353269770197</v>
      </c>
      <c r="X22" s="84">
        <v>10</v>
      </c>
      <c r="Y22" s="84">
        <v>6.35</v>
      </c>
      <c r="Z22" s="84">
        <v>3.6</v>
      </c>
      <c r="AA22" s="84">
        <v>1.5</v>
      </c>
      <c r="AB22" s="84" t="s">
        <v>315</v>
      </c>
      <c r="AC22" s="84" t="s">
        <v>315</v>
      </c>
      <c r="AD22" s="20" t="s">
        <v>1330</v>
      </c>
    </row>
    <row r="23" spans="1:30" s="5" customFormat="1" ht="13">
      <c r="A23" s="5" t="s">
        <v>113</v>
      </c>
      <c r="B23" s="17">
        <v>90</v>
      </c>
      <c r="C23" s="7">
        <v>1.0886582068803601</v>
      </c>
      <c r="D23" s="7">
        <v>0.174956650683498</v>
      </c>
      <c r="E23" s="7">
        <v>0.74574947268494496</v>
      </c>
      <c r="F23" s="7">
        <v>1.4315669410757701</v>
      </c>
      <c r="G23" s="7">
        <v>0.52868695507473495</v>
      </c>
      <c r="H23" s="7">
        <v>6.2224454036318599</v>
      </c>
      <c r="I23" s="132" t="s">
        <v>1322</v>
      </c>
      <c r="J23" s="17">
        <v>4</v>
      </c>
      <c r="K23" s="17">
        <v>3</v>
      </c>
      <c r="L23" s="84">
        <v>34.406349556390502</v>
      </c>
      <c r="M23" s="132" t="s">
        <v>1322</v>
      </c>
      <c r="N23" s="84">
        <v>1216.9442636899901</v>
      </c>
      <c r="O23" s="84">
        <v>-605.47213184499503</v>
      </c>
      <c r="P23" s="84">
        <v>-622.67530662318995</v>
      </c>
      <c r="Q23" s="7">
        <f t="shared" si="0"/>
        <v>-34.406349556389841</v>
      </c>
      <c r="R23" s="7">
        <f t="shared" si="7"/>
        <v>0.27068867686899623</v>
      </c>
      <c r="S23" s="7">
        <f t="shared" si="8"/>
        <v>0.52027749986809557</v>
      </c>
      <c r="T23" s="84">
        <f t="shared" si="1"/>
        <v>2.9702858883340193</v>
      </c>
      <c r="U23" s="84">
        <f t="shared" si="4"/>
        <v>0.51967127059537854</v>
      </c>
      <c r="V23" s="84">
        <f t="shared" si="5"/>
        <v>2.108020747050384</v>
      </c>
      <c r="W23" s="84">
        <f t="shared" si="6"/>
        <v>4.1852520999999916</v>
      </c>
      <c r="X23" s="84">
        <v>8.73</v>
      </c>
      <c r="Y23" s="84">
        <v>5.4</v>
      </c>
      <c r="Z23" s="84">
        <v>1.5</v>
      </c>
      <c r="AA23" s="84">
        <v>0.5</v>
      </c>
      <c r="AB23" s="84" t="s">
        <v>315</v>
      </c>
      <c r="AC23" s="84" t="s">
        <v>315</v>
      </c>
      <c r="AD23" s="20" t="s">
        <v>1330</v>
      </c>
    </row>
    <row r="24" spans="1:30" s="5" customFormat="1" ht="13">
      <c r="A24" s="5" t="s">
        <v>580</v>
      </c>
      <c r="B24" s="17">
        <v>94</v>
      </c>
      <c r="C24" s="7">
        <v>2.05230292818226</v>
      </c>
      <c r="D24" s="7">
        <v>0.177579819796883</v>
      </c>
      <c r="E24" s="7">
        <v>1.70425287699926</v>
      </c>
      <c r="F24" s="7">
        <v>2.40035297936527</v>
      </c>
      <c r="G24" s="7">
        <v>-0.64530475172892998</v>
      </c>
      <c r="H24" s="7">
        <v>11.557072929399901</v>
      </c>
      <c r="I24" s="132" t="s">
        <v>1322</v>
      </c>
      <c r="J24" s="17">
        <v>5</v>
      </c>
      <c r="K24" s="17">
        <v>3</v>
      </c>
      <c r="L24" s="84">
        <v>91.181130093247702</v>
      </c>
      <c r="M24" s="132" t="s">
        <v>1322</v>
      </c>
      <c r="N24" s="84">
        <v>1574.3080739757099</v>
      </c>
      <c r="O24" s="84">
        <v>-784.15403698785406</v>
      </c>
      <c r="P24" s="84">
        <v>-829.744602034477</v>
      </c>
      <c r="Q24" s="7">
        <f t="shared" si="0"/>
        <v>-91.181130093245883</v>
      </c>
      <c r="R24" s="7">
        <f t="shared" si="7"/>
        <v>0.56678629569207484</v>
      </c>
      <c r="S24" s="7">
        <f t="shared" si="8"/>
        <v>0.75285210745011188</v>
      </c>
      <c r="T24" s="84">
        <f t="shared" si="1"/>
        <v>7.7858106389499877</v>
      </c>
      <c r="U24" s="84">
        <f t="shared" si="4"/>
        <v>1.3826028502373933</v>
      </c>
      <c r="V24" s="84">
        <f t="shared" si="5"/>
        <v>5.497276990478146</v>
      </c>
      <c r="W24" s="84">
        <f t="shared" si="6"/>
        <v>11.027068021237708</v>
      </c>
      <c r="X24" s="84">
        <v>9.44</v>
      </c>
      <c r="Y24" s="84">
        <v>6.96</v>
      </c>
      <c r="Z24" s="84">
        <v>6.28</v>
      </c>
      <c r="AA24" s="84" t="s">
        <v>315</v>
      </c>
      <c r="AB24" s="84">
        <v>3.07</v>
      </c>
      <c r="AC24" s="84">
        <v>12.8</v>
      </c>
      <c r="AD24" s="20" t="s">
        <v>605</v>
      </c>
    </row>
    <row r="25" spans="1:30" s="5" customFormat="1" ht="13">
      <c r="A25" s="5" t="s">
        <v>1260</v>
      </c>
      <c r="B25" s="17">
        <v>69</v>
      </c>
      <c r="C25" s="7">
        <v>0.97660955893842905</v>
      </c>
      <c r="D25" s="7">
        <v>0.22732923472136601</v>
      </c>
      <c r="E25" s="7">
        <v>0.53105244625149906</v>
      </c>
      <c r="F25" s="7">
        <v>1.42216667162536</v>
      </c>
      <c r="G25" s="7">
        <v>-1.05206764235996</v>
      </c>
      <c r="H25" s="7">
        <v>4.2960139294686099</v>
      </c>
      <c r="I25" s="132" t="s">
        <v>1322</v>
      </c>
      <c r="J25" s="17">
        <v>4</v>
      </c>
      <c r="K25" s="17">
        <v>3</v>
      </c>
      <c r="L25" s="84">
        <v>17.722477433675099</v>
      </c>
      <c r="M25" s="132" t="s">
        <v>1322</v>
      </c>
      <c r="N25" s="84">
        <v>847.75631980263302</v>
      </c>
      <c r="O25" s="84">
        <v>-420.87815990131702</v>
      </c>
      <c r="P25" s="84">
        <v>-429.73939861815398</v>
      </c>
      <c r="Q25" s="7">
        <f t="shared" si="0"/>
        <v>-17.72247743367393</v>
      </c>
      <c r="R25" s="7">
        <f t="shared" si="7"/>
        <v>0.15006171336190466</v>
      </c>
      <c r="S25" s="7">
        <f t="shared" si="8"/>
        <v>0.38737799803538747</v>
      </c>
      <c r="T25" s="84">
        <f t="shared" si="1"/>
        <v>2.6554378568704551</v>
      </c>
      <c r="U25" s="84">
        <f t="shared" si="4"/>
        <v>0.60365865585250478</v>
      </c>
      <c r="V25" s="84">
        <f t="shared" si="5"/>
        <v>1.7007212847938129</v>
      </c>
      <c r="W25" s="84">
        <f t="shared" si="6"/>
        <v>4.1460939395226264</v>
      </c>
      <c r="X25" s="84">
        <v>10.75</v>
      </c>
      <c r="Y25" s="84">
        <v>6.91</v>
      </c>
      <c r="Z25" s="84">
        <v>4.9000000000000004</v>
      </c>
      <c r="AA25" s="84" t="s">
        <v>315</v>
      </c>
      <c r="AB25" s="84" t="s">
        <v>315</v>
      </c>
      <c r="AC25" s="84" t="s">
        <v>315</v>
      </c>
      <c r="AD25" s="20" t="s">
        <v>623</v>
      </c>
    </row>
    <row r="26" spans="1:30" s="5" customFormat="1" ht="13">
      <c r="A26" s="5" t="s">
        <v>1258</v>
      </c>
      <c r="B26" s="17">
        <v>62</v>
      </c>
      <c r="C26" s="7">
        <v>1.4847301089296701</v>
      </c>
      <c r="D26" s="7">
        <v>0.25823787239736601</v>
      </c>
      <c r="E26" s="7">
        <v>0.97859317958658698</v>
      </c>
      <c r="F26" s="7">
        <v>1.99086703827276</v>
      </c>
      <c r="G26" s="7">
        <v>-3.0425511721088001</v>
      </c>
      <c r="H26" s="7">
        <v>5.7494669358374804</v>
      </c>
      <c r="I26" s="132" t="s">
        <v>1322</v>
      </c>
      <c r="J26" s="17">
        <v>4</v>
      </c>
      <c r="K26" s="17">
        <v>3</v>
      </c>
      <c r="L26" s="84">
        <v>31.956896095975299</v>
      </c>
      <c r="M26" s="132" t="s">
        <v>1322</v>
      </c>
      <c r="N26" s="84">
        <v>774.75025952787496</v>
      </c>
      <c r="O26" s="84">
        <v>-384.37512976393703</v>
      </c>
      <c r="P26" s="84">
        <v>-400.35357781192499</v>
      </c>
      <c r="Q26" s="7">
        <f t="shared" si="0"/>
        <v>-31.956896095975935</v>
      </c>
      <c r="R26" s="7">
        <f t="shared" si="7"/>
        <v>0.2541140205278416</v>
      </c>
      <c r="S26" s="7">
        <f t="shared" si="8"/>
        <v>0.5040972332078818</v>
      </c>
      <c r="T26" s="84">
        <f t="shared" si="1"/>
        <v>4.4137740138190553</v>
      </c>
      <c r="U26" s="84">
        <f t="shared" si="4"/>
        <v>1.1398036105714151</v>
      </c>
      <c r="V26" s="84">
        <f t="shared" si="5"/>
        <v>2.6607104659324792</v>
      </c>
      <c r="W26" s="84">
        <f t="shared" si="6"/>
        <v>7.3218793606079231</v>
      </c>
      <c r="X26" s="84">
        <v>10.34</v>
      </c>
      <c r="Y26" s="84">
        <v>6.5</v>
      </c>
      <c r="Z26" s="84">
        <v>7.1</v>
      </c>
      <c r="AA26" s="84" t="s">
        <v>315</v>
      </c>
      <c r="AB26" s="84" t="s">
        <v>315</v>
      </c>
      <c r="AC26" s="84" t="s">
        <v>315</v>
      </c>
      <c r="AD26" s="20" t="s">
        <v>623</v>
      </c>
    </row>
    <row r="27" spans="1:30" s="5" customFormat="1" ht="13">
      <c r="A27" s="5" t="s">
        <v>132</v>
      </c>
      <c r="B27" s="17">
        <v>78</v>
      </c>
      <c r="C27" s="7">
        <v>1.1352856727292999</v>
      </c>
      <c r="D27" s="7">
        <v>0.17988378990263601</v>
      </c>
      <c r="E27" s="7">
        <v>0.782719923117564</v>
      </c>
      <c r="F27" s="7">
        <v>1.48785142234104</v>
      </c>
      <c r="G27" s="7">
        <v>-0.53165284130867596</v>
      </c>
      <c r="H27" s="7">
        <v>6.3112172216506304</v>
      </c>
      <c r="I27" s="132" t="s">
        <v>1322</v>
      </c>
      <c r="J27" s="17">
        <v>4</v>
      </c>
      <c r="K27" s="17">
        <v>3</v>
      </c>
      <c r="L27" s="84">
        <v>36.2048155945646</v>
      </c>
      <c r="M27" s="132" t="s">
        <v>1322</v>
      </c>
      <c r="N27" s="84">
        <v>971.71816633474702</v>
      </c>
      <c r="O27" s="84">
        <v>-482.85908316737402</v>
      </c>
      <c r="P27" s="84">
        <v>-500.96149096465598</v>
      </c>
      <c r="Q27" s="7">
        <f t="shared" si="0"/>
        <v>-36.204815594563911</v>
      </c>
      <c r="R27" s="7">
        <f t="shared" si="7"/>
        <v>0.2826233564605356</v>
      </c>
      <c r="S27" s="7">
        <f t="shared" si="8"/>
        <v>0.53162332196822926</v>
      </c>
      <c r="T27" s="84">
        <f t="shared" si="1"/>
        <v>3.1120624473042824</v>
      </c>
      <c r="U27" s="84">
        <f t="shared" si="4"/>
        <v>0.55980958743476683</v>
      </c>
      <c r="V27" s="84">
        <f t="shared" si="5"/>
        <v>2.1874137789103623</v>
      </c>
      <c r="W27" s="84">
        <f t="shared" si="6"/>
        <v>4.4275723090425112</v>
      </c>
      <c r="X27" s="84">
        <v>9.9</v>
      </c>
      <c r="Y27" s="84">
        <v>7.3</v>
      </c>
      <c r="Z27" s="84">
        <v>1.6</v>
      </c>
      <c r="AA27" s="84" t="s">
        <v>315</v>
      </c>
      <c r="AB27" s="84">
        <v>1.2</v>
      </c>
      <c r="AC27" s="84">
        <v>2</v>
      </c>
      <c r="AD27" s="20" t="s">
        <v>621</v>
      </c>
    </row>
    <row r="28" spans="1:30" s="5" customFormat="1" ht="13">
      <c r="A28" s="5" t="s">
        <v>140</v>
      </c>
      <c r="B28" s="17">
        <v>68</v>
      </c>
      <c r="C28" s="7">
        <v>1.9905069596034699</v>
      </c>
      <c r="D28" s="7">
        <v>0.241998426570012</v>
      </c>
      <c r="E28" s="7">
        <v>1.5161987592108901</v>
      </c>
      <c r="F28" s="7">
        <v>2.4648151599960602</v>
      </c>
      <c r="G28" s="7">
        <v>-3.1937544604707</v>
      </c>
      <c r="H28" s="7">
        <v>8.2252888492545697</v>
      </c>
      <c r="I28" s="132" t="s">
        <v>1322</v>
      </c>
      <c r="J28" s="17">
        <v>5</v>
      </c>
      <c r="K28" s="17">
        <v>3</v>
      </c>
      <c r="L28" s="84">
        <v>61.8902524409732</v>
      </c>
      <c r="M28" s="132" t="s">
        <v>1322</v>
      </c>
      <c r="N28" s="84">
        <v>970.08866862320599</v>
      </c>
      <c r="O28" s="84">
        <v>-482.044334311603</v>
      </c>
      <c r="P28" s="84">
        <v>-512.98946053208897</v>
      </c>
      <c r="Q28" s="7">
        <f t="shared" si="0"/>
        <v>-61.890252440971949</v>
      </c>
      <c r="R28" s="7">
        <f t="shared" si="7"/>
        <v>0.43322930843861007</v>
      </c>
      <c r="S28" s="7">
        <f t="shared" si="8"/>
        <v>0.65820157128239221</v>
      </c>
      <c r="T28" s="84">
        <f t="shared" si="1"/>
        <v>7.3192433826392529</v>
      </c>
      <c r="U28" s="84">
        <f t="shared" si="4"/>
        <v>1.7712453822816714</v>
      </c>
      <c r="V28" s="84">
        <f t="shared" si="5"/>
        <v>4.5548780574451015</v>
      </c>
      <c r="W28" s="84">
        <f t="shared" si="6"/>
        <v>11.761307990835217</v>
      </c>
      <c r="X28" s="84">
        <v>10.7</v>
      </c>
      <c r="Y28" s="84">
        <v>7.6</v>
      </c>
      <c r="Z28" s="84">
        <v>0.76</v>
      </c>
      <c r="AA28" s="84" t="s">
        <v>315</v>
      </c>
      <c r="AB28" s="84">
        <v>0.56999999999999995</v>
      </c>
      <c r="AC28" s="84">
        <v>1</v>
      </c>
      <c r="AD28" s="20" t="s">
        <v>621</v>
      </c>
    </row>
    <row r="29" spans="1:30">
      <c r="S29"/>
      <c r="T29"/>
      <c r="U29"/>
    </row>
    <row r="30" spans="1:30">
      <c r="S30"/>
      <c r="T30"/>
      <c r="U30"/>
      <c r="X30" s="19"/>
    </row>
    <row r="31" spans="1:30">
      <c r="A31" s="11"/>
      <c r="B31" s="97"/>
      <c r="C31" s="97"/>
      <c r="D31" s="97"/>
      <c r="E31" s="97"/>
      <c r="F31" s="97"/>
      <c r="G31" s="96"/>
      <c r="H31" s="95"/>
      <c r="I31" s="97"/>
      <c r="J31" s="97"/>
      <c r="K31" s="95"/>
      <c r="L31" s="95"/>
      <c r="S31"/>
      <c r="T31"/>
      <c r="U31"/>
      <c r="W31" s="19"/>
      <c r="AC31"/>
    </row>
    <row r="32" spans="1:30">
      <c r="A32" s="98"/>
      <c r="B32" s="87"/>
      <c r="H32"/>
      <c r="I32"/>
      <c r="J32"/>
      <c r="L32" s="54"/>
      <c r="M32" s="54"/>
      <c r="N32" s="54"/>
      <c r="O32" s="54"/>
      <c r="P32" s="54"/>
      <c r="Q32" s="54"/>
      <c r="R32"/>
      <c r="S32"/>
      <c r="T32"/>
      <c r="U32"/>
      <c r="V32"/>
      <c r="W32"/>
      <c r="X32"/>
      <c r="Y32"/>
      <c r="Z32"/>
      <c r="AA32"/>
      <c r="AB32"/>
      <c r="AC32"/>
    </row>
    <row r="33" spans="1:29">
      <c r="A33" s="98"/>
      <c r="B33" s="87"/>
      <c r="H33"/>
      <c r="I33"/>
      <c r="J33"/>
      <c r="L33" s="54"/>
      <c r="M33" s="54"/>
      <c r="N33" s="54"/>
      <c r="O33" s="54"/>
      <c r="P33" s="54"/>
      <c r="Q33" s="54"/>
      <c r="R33"/>
      <c r="S33"/>
      <c r="T33"/>
      <c r="U33"/>
      <c r="V33"/>
      <c r="W33"/>
      <c r="X33"/>
      <c r="Y33"/>
      <c r="Z33"/>
      <c r="AA33"/>
      <c r="AB33"/>
      <c r="AC33"/>
    </row>
    <row r="34" spans="1:29">
      <c r="A34" s="98"/>
      <c r="B34" s="87"/>
      <c r="H34"/>
      <c r="I34"/>
      <c r="J34"/>
      <c r="L34" s="54"/>
      <c r="M34" s="54"/>
      <c r="N34" s="54"/>
      <c r="O34" s="54"/>
      <c r="P34" s="54"/>
      <c r="Q34" s="54"/>
      <c r="R34"/>
      <c r="S34"/>
      <c r="T34"/>
      <c r="U34"/>
      <c r="V34"/>
      <c r="W34"/>
      <c r="X34"/>
      <c r="Y34"/>
      <c r="Z34"/>
      <c r="AA34"/>
      <c r="AB34"/>
      <c r="AC34"/>
    </row>
    <row r="35" spans="1:29">
      <c r="A35" s="98"/>
      <c r="B35" s="87"/>
      <c r="L35" s="54"/>
      <c r="M35" s="54"/>
      <c r="N35" s="54"/>
      <c r="O35" s="54"/>
      <c r="P35" s="54"/>
      <c r="Q35" s="54"/>
      <c r="R35"/>
      <c r="S35"/>
      <c r="T35"/>
      <c r="U35"/>
      <c r="V35"/>
      <c r="W35"/>
      <c r="X35"/>
      <c r="Y35"/>
      <c r="Z35"/>
      <c r="AA35"/>
      <c r="AB35"/>
      <c r="AC35"/>
    </row>
    <row r="36" spans="1:29">
      <c r="A36" s="98"/>
      <c r="B36" s="87"/>
      <c r="L36" s="54"/>
      <c r="M36" s="54"/>
      <c r="N36" s="54"/>
      <c r="O36" s="54"/>
      <c r="P36" s="54"/>
      <c r="Q36" s="54"/>
      <c r="R36"/>
      <c r="S36"/>
      <c r="T36"/>
      <c r="U36"/>
      <c r="V36"/>
      <c r="W36"/>
      <c r="X36"/>
      <c r="Y36"/>
      <c r="Z36"/>
      <c r="AA36"/>
      <c r="AB36"/>
      <c r="AC36"/>
    </row>
    <row r="37" spans="1:29">
      <c r="A37" s="98"/>
      <c r="B37" s="87"/>
      <c r="L37" s="54"/>
      <c r="M37" s="54"/>
      <c r="N37" s="54"/>
      <c r="O37" s="54"/>
      <c r="P37" s="54"/>
      <c r="Q37" s="54"/>
      <c r="R37"/>
      <c r="S37"/>
      <c r="T37"/>
      <c r="U37"/>
      <c r="V37"/>
      <c r="W37"/>
      <c r="X37"/>
      <c r="Y37"/>
      <c r="Z37"/>
      <c r="AA37"/>
      <c r="AB37"/>
      <c r="AC37"/>
    </row>
    <row r="38" spans="1:29">
      <c r="A38" s="98"/>
      <c r="B38" s="87"/>
      <c r="L38" s="54"/>
      <c r="M38" s="54"/>
      <c r="N38" s="54"/>
      <c r="O38" s="54"/>
      <c r="P38" s="54"/>
      <c r="Q38" s="54"/>
      <c r="R38"/>
      <c r="S38"/>
      <c r="T38"/>
      <c r="U38"/>
      <c r="V38"/>
      <c r="W38"/>
      <c r="X38"/>
      <c r="Y38"/>
      <c r="Z38"/>
      <c r="AA38"/>
      <c r="AB38"/>
      <c r="AC38"/>
    </row>
    <row r="39" spans="1:29">
      <c r="A39" s="98"/>
      <c r="B39" s="87"/>
      <c r="L39" s="54"/>
      <c r="M39" s="54"/>
      <c r="N39" s="54"/>
      <c r="O39" s="54"/>
      <c r="P39" s="54"/>
      <c r="Q39" s="54"/>
      <c r="R39"/>
      <c r="S39"/>
      <c r="T39"/>
      <c r="U39"/>
      <c r="V39"/>
      <c r="W39"/>
      <c r="X39"/>
      <c r="Y39"/>
      <c r="Z39"/>
      <c r="AA39"/>
      <c r="AB39"/>
      <c r="AC39"/>
    </row>
    <row r="40" spans="1:29">
      <c r="A40" s="98"/>
      <c r="B40" s="87"/>
      <c r="L40" s="54"/>
      <c r="M40" s="54"/>
      <c r="N40" s="54"/>
      <c r="O40" s="54"/>
      <c r="P40" s="54"/>
      <c r="Q40" s="54"/>
      <c r="R40"/>
      <c r="S40"/>
      <c r="T40"/>
      <c r="U40"/>
      <c r="V40"/>
      <c r="W40"/>
      <c r="X40"/>
      <c r="Y40"/>
      <c r="Z40"/>
      <c r="AA40"/>
      <c r="AB40"/>
      <c r="AC40"/>
    </row>
    <row r="41" spans="1:29">
      <c r="A41" s="98"/>
      <c r="B41" s="87"/>
      <c r="L41" s="54"/>
      <c r="M41" s="54"/>
      <c r="N41" s="54"/>
      <c r="O41" s="54"/>
      <c r="P41" s="54"/>
      <c r="Q41" s="54"/>
      <c r="R41"/>
      <c r="S41"/>
      <c r="T41"/>
      <c r="U41"/>
      <c r="V41"/>
      <c r="W41"/>
      <c r="X41"/>
      <c r="Y41"/>
      <c r="Z41"/>
      <c r="AA41"/>
      <c r="AB41"/>
      <c r="AC41"/>
    </row>
    <row r="42" spans="1:29">
      <c r="A42" s="98"/>
      <c r="B42" s="87"/>
      <c r="L42" s="54"/>
      <c r="M42" s="54"/>
      <c r="N42" s="54"/>
      <c r="O42" s="54"/>
      <c r="P42" s="54"/>
      <c r="Q42" s="54"/>
      <c r="R42"/>
      <c r="S42"/>
      <c r="T42"/>
      <c r="U42"/>
      <c r="V42"/>
      <c r="W42"/>
      <c r="X42"/>
      <c r="Y42"/>
      <c r="Z42"/>
      <c r="AA42"/>
      <c r="AB42"/>
      <c r="AC42"/>
    </row>
    <row r="43" spans="1:29">
      <c r="A43" s="98"/>
      <c r="B43" s="87"/>
      <c r="L43" s="54"/>
      <c r="M43" s="54"/>
      <c r="N43" s="54"/>
      <c r="O43" s="54"/>
      <c r="P43" s="54"/>
      <c r="Q43" s="54"/>
      <c r="R43"/>
      <c r="S43"/>
      <c r="T43"/>
      <c r="U43"/>
      <c r="V43"/>
      <c r="W43"/>
      <c r="X43"/>
      <c r="Y43"/>
      <c r="Z43"/>
      <c r="AA43"/>
      <c r="AB43"/>
      <c r="AC43"/>
    </row>
    <row r="44" spans="1:29">
      <c r="A44" s="98"/>
      <c r="B44" s="87"/>
      <c r="L44" s="54"/>
      <c r="M44" s="54"/>
      <c r="N44" s="54"/>
      <c r="O44" s="54"/>
      <c r="P44" s="54"/>
      <c r="Q44" s="54"/>
      <c r="R44"/>
      <c r="S44"/>
      <c r="T44"/>
      <c r="U44"/>
      <c r="V44"/>
      <c r="W44"/>
      <c r="X44"/>
      <c r="Y44"/>
      <c r="Z44"/>
      <c r="AA44"/>
      <c r="AB44"/>
      <c r="AC44"/>
    </row>
    <row r="45" spans="1:29">
      <c r="A45" s="98"/>
      <c r="B45" s="87"/>
      <c r="L45" s="54"/>
      <c r="M45" s="54"/>
      <c r="N45" s="54"/>
      <c r="O45" s="54"/>
      <c r="P45" s="54"/>
      <c r="Q45" s="54"/>
      <c r="R45"/>
      <c r="S45"/>
      <c r="T45"/>
      <c r="U45"/>
      <c r="V45"/>
      <c r="W45"/>
      <c r="X45"/>
      <c r="Y45"/>
      <c r="Z45"/>
      <c r="AA45"/>
      <c r="AB45"/>
      <c r="AC45"/>
    </row>
    <row r="46" spans="1:29">
      <c r="A46" s="98"/>
      <c r="B46" s="87"/>
      <c r="L46" s="54"/>
      <c r="M46" s="54"/>
      <c r="N46" s="54"/>
      <c r="O46" s="54"/>
      <c r="P46" s="54"/>
      <c r="Q46" s="54"/>
      <c r="R46"/>
      <c r="S46"/>
      <c r="T46"/>
      <c r="U46"/>
      <c r="V46"/>
      <c r="W46"/>
      <c r="X46"/>
      <c r="Y46"/>
      <c r="Z46"/>
      <c r="AA46"/>
      <c r="AB46"/>
      <c r="AC46"/>
    </row>
    <row r="47" spans="1:29">
      <c r="A47" s="98"/>
      <c r="B47" s="87"/>
      <c r="L47" s="54"/>
      <c r="M47" s="54"/>
      <c r="N47" s="54"/>
      <c r="O47" s="54"/>
      <c r="P47" s="54"/>
      <c r="Q47" s="54"/>
      <c r="R47"/>
      <c r="S47"/>
      <c r="T47"/>
      <c r="U47"/>
      <c r="V47"/>
      <c r="W47"/>
      <c r="X47"/>
      <c r="Y47"/>
      <c r="Z47"/>
      <c r="AA47"/>
      <c r="AB47"/>
      <c r="AC47"/>
    </row>
    <row r="48" spans="1:29">
      <c r="A48" s="98"/>
      <c r="B48" s="87"/>
      <c r="L48" s="54"/>
      <c r="M48" s="54"/>
      <c r="N48" s="54"/>
      <c r="O48" s="54"/>
      <c r="P48" s="54"/>
      <c r="Q48" s="54"/>
      <c r="R48"/>
      <c r="S48"/>
      <c r="T48"/>
      <c r="U48"/>
      <c r="V48"/>
      <c r="W48"/>
      <c r="X48"/>
      <c r="Y48"/>
      <c r="Z48"/>
      <c r="AA48"/>
      <c r="AB48"/>
      <c r="AC48"/>
    </row>
    <row r="49" spans="1:29">
      <c r="A49" s="98"/>
      <c r="B49" s="87"/>
      <c r="L49" s="54"/>
      <c r="M49" s="54"/>
      <c r="N49" s="54"/>
      <c r="O49" s="54"/>
      <c r="P49" s="54"/>
      <c r="Q49" s="54"/>
      <c r="R49"/>
      <c r="S49"/>
      <c r="T49"/>
      <c r="U49"/>
      <c r="V49"/>
      <c r="W49"/>
      <c r="X49"/>
      <c r="Y49"/>
      <c r="Z49"/>
      <c r="AA49"/>
      <c r="AB49"/>
      <c r="AC49"/>
    </row>
    <row r="50" spans="1:29">
      <c r="A50" s="98"/>
      <c r="B50" s="87"/>
      <c r="L50" s="54"/>
      <c r="M50" s="54"/>
      <c r="N50" s="54"/>
      <c r="O50" s="54"/>
      <c r="P50" s="54"/>
      <c r="Q50" s="54"/>
      <c r="R50"/>
      <c r="S50"/>
      <c r="T50"/>
      <c r="U50"/>
      <c r="V50"/>
      <c r="W50"/>
      <c r="X50"/>
      <c r="Y50"/>
      <c r="Z50"/>
      <c r="AA50"/>
      <c r="AB50"/>
      <c r="AC50"/>
    </row>
    <row r="51" spans="1:29">
      <c r="A51" s="98"/>
      <c r="B51" s="87"/>
      <c r="L51" s="54"/>
      <c r="M51" s="54"/>
      <c r="N51" s="54"/>
      <c r="O51" s="54"/>
      <c r="P51" s="54"/>
      <c r="Q51" s="54"/>
      <c r="R51"/>
      <c r="S51"/>
      <c r="T51"/>
      <c r="U51"/>
      <c r="V51"/>
      <c r="W51"/>
      <c r="X51"/>
      <c r="Y51"/>
      <c r="Z51"/>
      <c r="AA51"/>
      <c r="AB51"/>
      <c r="AC51"/>
    </row>
    <row r="52" spans="1:29">
      <c r="A52" s="98"/>
      <c r="B52" s="87"/>
      <c r="L52" s="54"/>
      <c r="M52" s="54"/>
      <c r="N52" s="54"/>
      <c r="O52" s="54"/>
      <c r="P52" s="54"/>
      <c r="Q52" s="54"/>
      <c r="R52"/>
      <c r="S52"/>
      <c r="T52"/>
      <c r="U52"/>
      <c r="V52"/>
      <c r="W52"/>
      <c r="X52"/>
      <c r="Y52"/>
      <c r="Z52"/>
      <c r="AA52"/>
      <c r="AB52"/>
      <c r="AC52"/>
    </row>
    <row r="53" spans="1:29">
      <c r="A53" s="98"/>
      <c r="B53" s="87"/>
      <c r="L53" s="54"/>
      <c r="M53" s="54"/>
      <c r="N53" s="54"/>
      <c r="O53" s="54"/>
      <c r="P53" s="54"/>
      <c r="Q53" s="54"/>
      <c r="R53"/>
      <c r="S53"/>
      <c r="T53"/>
      <c r="U53"/>
      <c r="V53"/>
      <c r="W53"/>
      <c r="X53"/>
      <c r="Y53"/>
      <c r="Z53"/>
      <c r="AA53"/>
      <c r="AB53"/>
      <c r="AC53"/>
    </row>
    <row r="54" spans="1:29">
      <c r="A54" s="98"/>
      <c r="B54" s="87"/>
      <c r="L54" s="54"/>
      <c r="M54" s="54"/>
      <c r="N54" s="54"/>
      <c r="O54" s="54"/>
      <c r="P54" s="54"/>
      <c r="Q54" s="54"/>
      <c r="R54"/>
      <c r="S54"/>
      <c r="T54"/>
      <c r="U54"/>
      <c r="V54"/>
      <c r="W54"/>
      <c r="X54"/>
      <c r="Y54"/>
      <c r="Z54"/>
      <c r="AA54"/>
      <c r="AB54"/>
      <c r="AC54"/>
    </row>
    <row r="55" spans="1:29">
      <c r="A55" s="98"/>
      <c r="B55" s="87"/>
      <c r="L55" s="54"/>
      <c r="M55" s="54"/>
      <c r="N55" s="54"/>
      <c r="O55" s="54"/>
      <c r="P55" s="54"/>
      <c r="Q55" s="54"/>
      <c r="R55"/>
      <c r="S55"/>
      <c r="T55"/>
      <c r="U55"/>
      <c r="V55"/>
      <c r="W55"/>
      <c r="X55"/>
      <c r="Y55"/>
      <c r="Z55"/>
      <c r="AA55"/>
      <c r="AB55"/>
      <c r="AC55"/>
    </row>
    <row r="56" spans="1:29">
      <c r="A56" s="98"/>
      <c r="B56" s="87"/>
      <c r="L56" s="54"/>
      <c r="M56" s="54"/>
      <c r="N56" s="54"/>
      <c r="O56" s="54"/>
      <c r="P56" s="54"/>
      <c r="Q56" s="54"/>
      <c r="R56"/>
      <c r="S56"/>
      <c r="T56"/>
      <c r="U56"/>
      <c r="V56"/>
      <c r="W56"/>
      <c r="X56"/>
      <c r="Y56"/>
      <c r="Z56"/>
      <c r="AA56"/>
      <c r="AB56"/>
      <c r="AC56"/>
    </row>
    <row r="57" spans="1:29">
      <c r="A57" s="98"/>
      <c r="B57" s="87"/>
      <c r="L57" s="54"/>
      <c r="M57" s="54"/>
      <c r="N57" s="54"/>
      <c r="O57" s="54"/>
      <c r="P57" s="54"/>
      <c r="Q57" s="54"/>
      <c r="R57"/>
      <c r="S57"/>
      <c r="T57"/>
      <c r="U57"/>
      <c r="V57"/>
      <c r="W57"/>
      <c r="X57"/>
      <c r="Y57"/>
      <c r="Z57"/>
      <c r="AA57"/>
      <c r="AB57"/>
      <c r="AC57"/>
    </row>
  </sheetData>
  <mergeCells count="1">
    <mergeCell ref="A1:V1"/>
  </mergeCells>
  <pageMargins left="0.7" right="0.7" top="0.75" bottom="0.75" header="0.3" footer="0.3"/>
  <ignoredErrors>
    <ignoredError sqref="U4:U19 U20:U28"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CF4BD-97E3-2F45-8FD9-C92F5FBD06CA}">
  <dimension ref="A1:M22"/>
  <sheetViews>
    <sheetView workbookViewId="0">
      <selection activeCell="B21" sqref="B21"/>
    </sheetView>
  </sheetViews>
  <sheetFormatPr baseColWidth="10" defaultRowHeight="16"/>
  <cols>
    <col min="1" max="1" width="32.5" bestFit="1" customWidth="1"/>
    <col min="2" max="2" width="34.6640625" bestFit="1" customWidth="1"/>
    <col min="7" max="7" width="19" bestFit="1" customWidth="1"/>
  </cols>
  <sheetData>
    <row r="1" spans="1:13" ht="16" customHeight="1">
      <c r="A1" s="144" t="s">
        <v>1367</v>
      </c>
      <c r="B1" s="144"/>
      <c r="C1" s="144"/>
      <c r="D1" s="144"/>
      <c r="E1" s="144"/>
      <c r="F1" s="144"/>
      <c r="G1" s="144"/>
      <c r="H1" s="144"/>
      <c r="I1" s="144"/>
      <c r="J1" s="144"/>
      <c r="K1" s="144"/>
      <c r="L1" s="144"/>
      <c r="M1" s="144"/>
    </row>
    <row r="2" spans="1:13" ht="27">
      <c r="A2" s="1" t="s">
        <v>1360</v>
      </c>
      <c r="B2" s="1" t="s">
        <v>282</v>
      </c>
      <c r="C2" s="1" t="s">
        <v>1361</v>
      </c>
      <c r="D2" s="4" t="s">
        <v>2</v>
      </c>
      <c r="E2" s="4" t="s">
        <v>280</v>
      </c>
      <c r="F2" s="4" t="s">
        <v>1362</v>
      </c>
      <c r="G2" s="3" t="s">
        <v>1363</v>
      </c>
      <c r="H2" s="5"/>
      <c r="I2" s="113"/>
      <c r="J2" s="114"/>
      <c r="K2" s="114"/>
      <c r="L2" s="114"/>
    </row>
    <row r="3" spans="1:13">
      <c r="A3" s="56" t="s">
        <v>1364</v>
      </c>
      <c r="B3" s="56" t="s">
        <v>606</v>
      </c>
      <c r="C3" s="56" t="s">
        <v>587</v>
      </c>
      <c r="D3" s="111">
        <v>6.25E-2</v>
      </c>
      <c r="E3" s="111">
        <v>7.4699397587932134E-2</v>
      </c>
      <c r="F3" s="112">
        <v>0.7</v>
      </c>
      <c r="G3" s="5"/>
      <c r="H3" s="5"/>
      <c r="I3" s="115"/>
    </row>
    <row r="4" spans="1:13">
      <c r="B4" s="56" t="s">
        <v>607</v>
      </c>
      <c r="C4" s="56" t="s">
        <v>588</v>
      </c>
      <c r="D4" s="111">
        <v>2.0000000000000004E-2</v>
      </c>
      <c r="E4" s="111">
        <v>2.080865204668483E-2</v>
      </c>
      <c r="F4" s="112">
        <v>0.5</v>
      </c>
      <c r="G4" s="5"/>
      <c r="H4" s="5"/>
      <c r="I4" s="115"/>
    </row>
    <row r="5" spans="1:13">
      <c r="B5" s="56" t="s">
        <v>608</v>
      </c>
      <c r="C5" s="56" t="s">
        <v>589</v>
      </c>
      <c r="D5" s="111">
        <v>1.03448275862069E-2</v>
      </c>
      <c r="E5" s="111">
        <v>1.5588457268119891E-2</v>
      </c>
      <c r="F5" s="112">
        <v>2</v>
      </c>
      <c r="G5" s="5"/>
      <c r="H5" s="5"/>
      <c r="I5" s="115"/>
    </row>
    <row r="6" spans="1:13">
      <c r="B6" s="56" t="s">
        <v>609</v>
      </c>
      <c r="C6" s="56" t="s">
        <v>590</v>
      </c>
      <c r="D6" s="111">
        <v>4.8387096774193603E-3</v>
      </c>
      <c r="E6" s="111">
        <v>6.4420493633625692E-3</v>
      </c>
      <c r="F6" s="112">
        <v>2</v>
      </c>
      <c r="G6" s="5"/>
      <c r="H6" s="5"/>
      <c r="I6" s="116"/>
    </row>
    <row r="7" spans="1:13">
      <c r="B7" s="56" t="s">
        <v>610</v>
      </c>
      <c r="C7" s="56" t="s">
        <v>591</v>
      </c>
      <c r="D7" s="111">
        <v>6.1224489795918399E-3</v>
      </c>
      <c r="E7" s="111">
        <v>1.7284386017443597E-2</v>
      </c>
      <c r="F7" s="112">
        <v>2</v>
      </c>
      <c r="G7" s="5"/>
      <c r="H7" s="5"/>
      <c r="I7" s="115"/>
    </row>
    <row r="8" spans="1:13">
      <c r="B8" s="56" t="s">
        <v>611</v>
      </c>
      <c r="C8" s="56" t="s">
        <v>592</v>
      </c>
      <c r="D8" s="111">
        <v>6.2500000000000003E-3</v>
      </c>
      <c r="E8" s="111">
        <v>1.2529964086141678E-2</v>
      </c>
      <c r="F8" s="112">
        <v>0.8</v>
      </c>
      <c r="G8" s="5"/>
      <c r="H8" s="5"/>
      <c r="I8" s="115"/>
    </row>
    <row r="9" spans="1:13">
      <c r="B9" s="56" t="s">
        <v>612</v>
      </c>
      <c r="C9" s="56" t="s">
        <v>593</v>
      </c>
      <c r="D9" s="111">
        <v>5.8823529411764696E-3</v>
      </c>
      <c r="E9" s="111">
        <v>1.0037429949942374E-2</v>
      </c>
      <c r="F9" s="112">
        <v>0.8</v>
      </c>
      <c r="G9" s="5"/>
      <c r="H9" s="5"/>
      <c r="I9" s="115"/>
    </row>
    <row r="10" spans="1:13">
      <c r="B10" s="56" t="s">
        <v>613</v>
      </c>
      <c r="C10" s="56" t="s">
        <v>594</v>
      </c>
      <c r="D10" s="111">
        <v>3.79746835443038E-3</v>
      </c>
      <c r="E10" s="111">
        <v>1.2379418403139959E-2</v>
      </c>
      <c r="F10" s="112">
        <v>2</v>
      </c>
      <c r="G10" s="5"/>
      <c r="H10" s="5"/>
      <c r="I10" s="115"/>
    </row>
    <row r="11" spans="1:13">
      <c r="B11" s="56" t="s">
        <v>614</v>
      </c>
      <c r="C11" s="56" t="s">
        <v>595</v>
      </c>
      <c r="D11" s="111">
        <v>3.57142857142857E-3</v>
      </c>
      <c r="E11" s="111">
        <v>9.137833441248527E-3</v>
      </c>
      <c r="F11" s="112">
        <v>1</v>
      </c>
      <c r="G11" s="5"/>
      <c r="H11" s="5"/>
      <c r="I11" s="116"/>
    </row>
    <row r="12" spans="1:13">
      <c r="B12" s="56" t="s">
        <v>615</v>
      </c>
      <c r="C12" s="56" t="s">
        <v>596</v>
      </c>
      <c r="D12" s="111">
        <v>5.0847457627118597E-3</v>
      </c>
      <c r="E12" s="111">
        <v>1.2825755338380653E-2</v>
      </c>
      <c r="F12" s="112">
        <v>3</v>
      </c>
      <c r="G12" s="5"/>
      <c r="H12" s="5"/>
      <c r="I12" s="115"/>
    </row>
    <row r="13" spans="1:13">
      <c r="B13" s="56" t="s">
        <v>616</v>
      </c>
      <c r="C13" s="56" t="s">
        <v>597</v>
      </c>
      <c r="D13" s="111">
        <v>4.9180327868852498E-3</v>
      </c>
      <c r="E13" s="111">
        <v>2.2638462845343536E-2</v>
      </c>
      <c r="F13" s="112">
        <v>2</v>
      </c>
      <c r="G13" s="5"/>
      <c r="H13" s="5"/>
      <c r="I13" s="115"/>
    </row>
    <row r="14" spans="1:13">
      <c r="B14" s="56" t="s">
        <v>617</v>
      </c>
      <c r="C14" s="56" t="s">
        <v>598</v>
      </c>
      <c r="D14" s="111">
        <v>3.4482758620689698E-3</v>
      </c>
      <c r="E14" s="111">
        <v>8.3516465442450404E-3</v>
      </c>
      <c r="F14" s="112" t="s">
        <v>25</v>
      </c>
      <c r="G14" s="5" t="s">
        <v>1365</v>
      </c>
      <c r="H14" s="5"/>
      <c r="I14" s="115"/>
    </row>
    <row r="15" spans="1:13">
      <c r="B15" s="56" t="s">
        <v>618</v>
      </c>
      <c r="C15" s="56" t="s">
        <v>599</v>
      </c>
      <c r="D15" s="111">
        <v>4.5454545454545496E-3</v>
      </c>
      <c r="E15" s="111">
        <v>1.0547511554864492E-2</v>
      </c>
      <c r="F15" s="112" t="s">
        <v>25</v>
      </c>
      <c r="G15" s="5" t="s">
        <v>1365</v>
      </c>
      <c r="H15" s="5"/>
      <c r="I15" s="115"/>
    </row>
    <row r="16" spans="1:13">
      <c r="A16" s="56" t="s">
        <v>1366</v>
      </c>
      <c r="B16" s="56" t="s">
        <v>1472</v>
      </c>
      <c r="C16" s="56" t="s">
        <v>601</v>
      </c>
      <c r="D16" s="111">
        <v>7.4999999999999997E-3</v>
      </c>
      <c r="E16" s="111">
        <v>2.0676073128135353E-2</v>
      </c>
      <c r="F16" s="112">
        <v>1</v>
      </c>
      <c r="G16" s="5"/>
      <c r="H16" s="5"/>
      <c r="I16" s="115"/>
    </row>
    <row r="17" spans="1:9">
      <c r="B17" s="56" t="s">
        <v>619</v>
      </c>
      <c r="C17" s="56" t="s">
        <v>600</v>
      </c>
      <c r="D17" s="111">
        <v>3.7499999999999999E-3</v>
      </c>
      <c r="E17" s="111">
        <v>1.5803480629279113E-2</v>
      </c>
      <c r="F17" s="112" t="s">
        <v>25</v>
      </c>
      <c r="G17" s="5" t="s">
        <v>1365</v>
      </c>
      <c r="H17" s="5"/>
      <c r="I17" s="115"/>
    </row>
    <row r="18" spans="1:9">
      <c r="B18" s="56" t="s">
        <v>1471</v>
      </c>
      <c r="C18" s="56" t="s">
        <v>602</v>
      </c>
      <c r="D18" s="111">
        <v>3.6144578313253E-3</v>
      </c>
      <c r="E18" s="111">
        <v>1.1124297730643475E-2</v>
      </c>
      <c r="F18" s="112">
        <v>2</v>
      </c>
      <c r="G18" s="5"/>
      <c r="H18" s="5"/>
      <c r="I18" s="115"/>
    </row>
    <row r="19" spans="1:9">
      <c r="B19" s="56" t="s">
        <v>1473</v>
      </c>
      <c r="C19" s="56" t="s">
        <v>603</v>
      </c>
      <c r="D19" s="111">
        <v>0.01</v>
      </c>
      <c r="E19" s="111">
        <v>2.6697378148424995E-2</v>
      </c>
      <c r="F19" s="112">
        <v>2</v>
      </c>
      <c r="G19" s="5"/>
      <c r="H19" s="5"/>
      <c r="I19" s="5"/>
    </row>
    <row r="20" spans="1:9">
      <c r="B20" s="57" t="s">
        <v>1474</v>
      </c>
      <c r="C20" s="57" t="s">
        <v>604</v>
      </c>
      <c r="D20" s="111">
        <v>7.4999999999999997E-3</v>
      </c>
      <c r="E20" s="111">
        <v>1.1067971810589321E-2</v>
      </c>
      <c r="F20" s="112">
        <v>3</v>
      </c>
      <c r="G20" s="5"/>
      <c r="H20" s="5"/>
      <c r="I20" s="115"/>
    </row>
    <row r="21" spans="1:9">
      <c r="A21" s="111"/>
      <c r="B21" s="57"/>
      <c r="C21" s="57"/>
      <c r="D21" s="5"/>
      <c r="F21" s="5"/>
      <c r="G21" s="5"/>
      <c r="H21" s="5"/>
      <c r="I21" s="5"/>
    </row>
    <row r="22" spans="1:9">
      <c r="A22" s="111"/>
      <c r="B22" s="5"/>
      <c r="C22" s="5"/>
      <c r="D22" s="5"/>
      <c r="F22" s="5"/>
      <c r="G22" s="5"/>
      <c r="H22" s="5"/>
      <c r="I22" s="5"/>
    </row>
  </sheetData>
  <mergeCells count="1">
    <mergeCell ref="A1:M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55E78-FDE6-7542-A52B-B4A57B84DDBA}">
  <dimension ref="A1:BB59"/>
  <sheetViews>
    <sheetView workbookViewId="0">
      <selection activeCell="U19" sqref="U19"/>
    </sheetView>
  </sheetViews>
  <sheetFormatPr baseColWidth="10" defaultRowHeight="15"/>
  <cols>
    <col min="1" max="1" width="27.6640625" style="117" bestFit="1" customWidth="1"/>
    <col min="2" max="2" width="13.5" style="117" bestFit="1" customWidth="1"/>
    <col min="3" max="3" width="14.83203125" style="117" bestFit="1" customWidth="1"/>
    <col min="4" max="4" width="19" style="117" bestFit="1" customWidth="1"/>
    <col min="5" max="5" width="6.5" style="118" bestFit="1" customWidth="1"/>
    <col min="6" max="6" width="11.1640625" style="118" bestFit="1" customWidth="1"/>
    <col min="7" max="7" width="9.1640625" style="118" bestFit="1" customWidth="1"/>
    <col min="8" max="8" width="6.6640625" style="118" customWidth="1"/>
    <col min="9" max="9" width="8" style="119" bestFit="1" customWidth="1"/>
    <col min="10" max="10" width="5.83203125" style="119" bestFit="1" customWidth="1"/>
    <col min="11" max="11" width="8" style="119" bestFit="1" customWidth="1"/>
    <col min="12" max="12" width="5.6640625" style="119" bestFit="1" customWidth="1"/>
    <col min="13" max="13" width="11.83203125" style="118" customWidth="1"/>
    <col min="14" max="14" width="9.6640625" style="119" customWidth="1"/>
    <col min="15" max="15" width="4.6640625" style="119" bestFit="1" customWidth="1"/>
    <col min="16" max="16" width="12.83203125" style="119" bestFit="1" customWidth="1"/>
    <col min="17" max="18" width="4.6640625" style="118" bestFit="1" customWidth="1"/>
    <col min="19" max="19" width="5.5" style="120" bestFit="1" customWidth="1"/>
    <col min="20" max="20" width="9.33203125" style="120" bestFit="1" customWidth="1"/>
    <col min="21" max="21" width="6.33203125" style="117" bestFit="1" customWidth="1"/>
    <col min="22" max="22" width="10.1640625" style="117" bestFit="1" customWidth="1"/>
    <col min="23" max="23" width="6.6640625" style="117" bestFit="1" customWidth="1"/>
    <col min="24" max="24" width="10.5" style="117" bestFit="1" customWidth="1"/>
    <col min="25" max="25" width="6.6640625" style="117" bestFit="1" customWidth="1"/>
    <col min="26" max="26" width="10.5" style="117" bestFit="1" customWidth="1"/>
    <col min="27" max="27" width="5.6640625" style="117" bestFit="1" customWidth="1"/>
    <col min="28" max="28" width="9.5" style="117" bestFit="1" customWidth="1"/>
    <col min="29" max="29" width="5.6640625" style="117" bestFit="1" customWidth="1"/>
    <col min="30" max="30" width="9.5" style="117" bestFit="1" customWidth="1"/>
    <col min="31" max="31" width="5.6640625" style="117" bestFit="1" customWidth="1"/>
    <col min="32" max="32" width="9.5" style="117" bestFit="1" customWidth="1"/>
    <col min="33" max="33" width="6.6640625" style="117" bestFit="1" customWidth="1"/>
    <col min="34" max="34" width="10.5" style="117" bestFit="1" customWidth="1"/>
    <col min="35" max="35" width="6.6640625" style="117" bestFit="1" customWidth="1"/>
    <col min="36" max="36" width="10.5" style="117" bestFit="1" customWidth="1"/>
    <col min="37" max="37" width="7.33203125" style="117" bestFit="1" customWidth="1"/>
    <col min="38" max="38" width="11.1640625" style="117" bestFit="1" customWidth="1"/>
    <col min="39" max="39" width="7.6640625" style="117" bestFit="1" customWidth="1"/>
    <col min="40" max="40" width="11.5" style="117" bestFit="1" customWidth="1"/>
    <col min="41" max="41" width="8" style="117" bestFit="1" customWidth="1"/>
    <col min="42" max="42" width="11.83203125" style="117" bestFit="1" customWidth="1"/>
    <col min="43" max="43" width="7" style="117" bestFit="1" customWidth="1"/>
    <col min="44" max="44" width="10.83203125" style="117"/>
    <col min="45" max="45" width="5.6640625" style="117" bestFit="1" customWidth="1"/>
    <col min="46" max="46" width="9.1640625" style="117" bestFit="1" customWidth="1"/>
    <col min="47" max="47" width="6.5" style="117" bestFit="1" customWidth="1"/>
    <col min="48" max="48" width="10.33203125" style="117" bestFit="1" customWidth="1"/>
    <col min="49" max="49" width="9.1640625" style="117" bestFit="1" customWidth="1"/>
    <col min="50" max="50" width="13" style="117" bestFit="1" customWidth="1"/>
    <col min="51" max="51" width="6.6640625" style="117" bestFit="1" customWidth="1"/>
    <col min="52" max="52" width="9.33203125" style="117" bestFit="1" customWidth="1"/>
    <col min="53" max="53" width="5.6640625" style="117" bestFit="1" customWidth="1"/>
    <col min="54" max="54" width="9.33203125" style="117" bestFit="1" customWidth="1"/>
    <col min="55" max="16384" width="10.83203125" style="117"/>
  </cols>
  <sheetData>
    <row r="1" spans="1:54" ht="31" customHeight="1">
      <c r="A1" s="144" t="s">
        <v>1448</v>
      </c>
      <c r="B1" s="144"/>
      <c r="C1" s="144"/>
      <c r="D1" s="144"/>
      <c r="E1" s="144"/>
      <c r="F1" s="144"/>
      <c r="G1" s="144"/>
      <c r="H1" s="144"/>
      <c r="I1" s="144"/>
      <c r="J1" s="144"/>
      <c r="K1" s="144"/>
      <c r="L1" s="144"/>
      <c r="M1" s="144"/>
      <c r="N1" s="144"/>
      <c r="O1" s="144"/>
      <c r="P1" s="144"/>
      <c r="Q1" s="144"/>
      <c r="R1" s="144"/>
      <c r="S1" s="144"/>
      <c r="T1" s="144"/>
      <c r="U1" s="144"/>
    </row>
    <row r="2" spans="1:54">
      <c r="A2" s="135" t="s">
        <v>1315</v>
      </c>
      <c r="I2" s="118"/>
      <c r="J2" s="118"/>
      <c r="K2" s="118"/>
    </row>
    <row r="3" spans="1:54" s="1" customFormat="1" ht="26">
      <c r="A3" s="1" t="s">
        <v>1368</v>
      </c>
      <c r="B3" s="1" t="s">
        <v>180</v>
      </c>
      <c r="C3" s="1" t="s">
        <v>1369</v>
      </c>
      <c r="D3" s="1" t="s">
        <v>181</v>
      </c>
      <c r="E3" s="47" t="s">
        <v>386</v>
      </c>
      <c r="F3" s="50" t="s">
        <v>381</v>
      </c>
      <c r="G3" s="50" t="s">
        <v>374</v>
      </c>
      <c r="H3" s="50" t="s">
        <v>376</v>
      </c>
      <c r="I3" s="47" t="s">
        <v>384</v>
      </c>
      <c r="J3" s="47" t="s">
        <v>382</v>
      </c>
      <c r="K3" s="47" t="s">
        <v>385</v>
      </c>
      <c r="L3" s="47" t="s">
        <v>383</v>
      </c>
      <c r="M3" s="133" t="s">
        <v>1449</v>
      </c>
      <c r="N3" s="50" t="s">
        <v>375</v>
      </c>
      <c r="O3" s="83" t="s">
        <v>289</v>
      </c>
      <c r="P3" s="136" t="s">
        <v>1447</v>
      </c>
      <c r="Q3" s="48" t="s">
        <v>377</v>
      </c>
      <c r="R3" s="48" t="s">
        <v>387</v>
      </c>
      <c r="S3" s="1" t="s">
        <v>587</v>
      </c>
      <c r="T3" s="1" t="s">
        <v>1370</v>
      </c>
      <c r="U3" s="1" t="s">
        <v>588</v>
      </c>
      <c r="V3" s="1" t="s">
        <v>1371</v>
      </c>
      <c r="W3" s="1" t="s">
        <v>589</v>
      </c>
      <c r="X3" s="1" t="s">
        <v>1372</v>
      </c>
      <c r="Y3" s="1" t="s">
        <v>590</v>
      </c>
      <c r="Z3" s="1" t="s">
        <v>1373</v>
      </c>
      <c r="AA3" s="1" t="s">
        <v>591</v>
      </c>
      <c r="AB3" s="1" t="s">
        <v>1374</v>
      </c>
      <c r="AC3" s="1" t="s">
        <v>592</v>
      </c>
      <c r="AD3" s="1" t="s">
        <v>1375</v>
      </c>
      <c r="AE3" s="1" t="s">
        <v>593</v>
      </c>
      <c r="AF3" s="1" t="s">
        <v>1376</v>
      </c>
      <c r="AG3" s="1" t="s">
        <v>594</v>
      </c>
      <c r="AH3" s="1" t="s">
        <v>1377</v>
      </c>
      <c r="AI3" s="1" t="s">
        <v>595</v>
      </c>
      <c r="AJ3" s="1" t="s">
        <v>1378</v>
      </c>
      <c r="AK3" s="1" t="s">
        <v>596</v>
      </c>
      <c r="AL3" s="1" t="s">
        <v>1379</v>
      </c>
      <c r="AM3" s="1" t="s">
        <v>597</v>
      </c>
      <c r="AN3" s="1" t="s">
        <v>1380</v>
      </c>
      <c r="AO3" s="1" t="s">
        <v>598</v>
      </c>
      <c r="AP3" s="1" t="s">
        <v>1381</v>
      </c>
      <c r="AQ3" s="1" t="s">
        <v>599</v>
      </c>
      <c r="AR3" s="1" t="s">
        <v>1382</v>
      </c>
      <c r="AS3" s="1" t="s">
        <v>601</v>
      </c>
      <c r="AT3" s="1" t="s">
        <v>1383</v>
      </c>
      <c r="AU3" s="1" t="s">
        <v>602</v>
      </c>
      <c r="AV3" s="1" t="s">
        <v>1384</v>
      </c>
      <c r="AW3" s="1" t="s">
        <v>600</v>
      </c>
      <c r="AX3" s="1" t="s">
        <v>1385</v>
      </c>
      <c r="AY3" s="1" t="s">
        <v>603</v>
      </c>
      <c r="AZ3" s="1" t="s">
        <v>1386</v>
      </c>
      <c r="BA3" s="1" t="s">
        <v>604</v>
      </c>
      <c r="BB3" s="1" t="s">
        <v>1387</v>
      </c>
    </row>
    <row r="4" spans="1:54" s="5" customFormat="1" ht="13">
      <c r="A4" s="5" t="s">
        <v>263</v>
      </c>
      <c r="B4" s="5" t="s">
        <v>1388</v>
      </c>
      <c r="C4" s="5" t="s">
        <v>290</v>
      </c>
      <c r="D4" s="5" t="s">
        <v>291</v>
      </c>
      <c r="E4" s="51">
        <f t="shared" ref="E4:E51" si="0">1-(F4/100)</f>
        <v>0.17200000000000004</v>
      </c>
      <c r="F4" s="51">
        <v>82.8</v>
      </c>
      <c r="G4" s="51">
        <v>4.96</v>
      </c>
      <c r="H4" s="51">
        <f t="shared" ref="H4:H51" si="1">(J4*E4)</f>
        <v>8.8064000000000018</v>
      </c>
      <c r="I4" s="84">
        <v>-22.76</v>
      </c>
      <c r="J4" s="84">
        <v>51.2</v>
      </c>
      <c r="K4" s="84">
        <v>8.6999999999999993</v>
      </c>
      <c r="L4" s="84">
        <v>13.83</v>
      </c>
      <c r="M4" s="17">
        <v>12.6</v>
      </c>
      <c r="N4" s="84">
        <f t="shared" ref="N4:N51" si="2">((L4)*O4)*E4</f>
        <v>13.630294800000005</v>
      </c>
      <c r="O4" s="84">
        <v>5.73</v>
      </c>
      <c r="P4" s="84">
        <f>(N4/100)+(H4/100)</f>
        <v>0.22436694800000007</v>
      </c>
      <c r="Q4" s="45">
        <v>4.03</v>
      </c>
      <c r="R4" s="51">
        <v>4.0868055555555554</v>
      </c>
      <c r="S4" s="126">
        <v>0.27856152859020922</v>
      </c>
      <c r="T4" s="126" t="b">
        <v>1</v>
      </c>
      <c r="U4" s="126">
        <v>1.5376596378179548</v>
      </c>
      <c r="V4" s="5" t="b">
        <v>0</v>
      </c>
      <c r="W4" s="126">
        <v>4.6106735766655332E-2</v>
      </c>
      <c r="X4" s="5" t="b">
        <v>1</v>
      </c>
      <c r="Y4" s="126">
        <v>2.1566053826338801E-2</v>
      </c>
      <c r="Z4" s="5" t="b">
        <v>1</v>
      </c>
      <c r="AA4" s="126">
        <v>3.5700445504121214</v>
      </c>
      <c r="AB4" s="5" t="b">
        <v>0</v>
      </c>
      <c r="AC4" s="126">
        <v>9.8989624799816749</v>
      </c>
      <c r="AD4" s="5" t="b">
        <v>0</v>
      </c>
      <c r="AE4" s="126">
        <v>20.992396794558164</v>
      </c>
      <c r="AF4" s="5" t="b">
        <v>0</v>
      </c>
      <c r="AG4" s="126">
        <v>22.271551333844407</v>
      </c>
      <c r="AH4" s="5" t="b">
        <v>0</v>
      </c>
      <c r="AI4" s="126">
        <v>97.282599752615951</v>
      </c>
      <c r="AJ4" s="5" t="b">
        <v>0</v>
      </c>
      <c r="AK4" s="126">
        <v>86.786401355336864</v>
      </c>
      <c r="AL4" s="5" t="b">
        <v>0</v>
      </c>
      <c r="AM4" s="126">
        <v>134.81486586874638</v>
      </c>
      <c r="AN4" s="5" t="b">
        <v>0</v>
      </c>
      <c r="AO4" s="126">
        <v>3.7661518665396283</v>
      </c>
      <c r="AP4" s="5" t="b">
        <v>0</v>
      </c>
      <c r="AQ4" s="126">
        <v>2.0259020261106143E-2</v>
      </c>
      <c r="AR4" s="5" t="b">
        <v>1</v>
      </c>
      <c r="AS4" s="126">
        <v>3.3427383430825103E-2</v>
      </c>
      <c r="AT4" s="5" t="b">
        <v>1</v>
      </c>
      <c r="AU4" s="126">
        <v>4.7255342609045208</v>
      </c>
      <c r="AV4" s="5" t="b">
        <v>0</v>
      </c>
      <c r="AW4" s="126">
        <v>0.28037429341834502</v>
      </c>
      <c r="AX4" s="5" t="b">
        <v>0</v>
      </c>
      <c r="AY4" s="126">
        <v>710.80510284481431</v>
      </c>
      <c r="AZ4" s="5" t="b">
        <v>0</v>
      </c>
      <c r="BA4" s="126">
        <v>27.301922444920358</v>
      </c>
      <c r="BB4" s="5" t="b">
        <v>0</v>
      </c>
    </row>
    <row r="5" spans="1:54" s="5" customFormat="1" ht="13">
      <c r="A5" s="5" t="s">
        <v>264</v>
      </c>
      <c r="B5" s="5" t="s">
        <v>1389</v>
      </c>
      <c r="C5" s="5" t="s">
        <v>292</v>
      </c>
      <c r="D5" s="5" t="s">
        <v>291</v>
      </c>
      <c r="E5" s="51">
        <f t="shared" si="0"/>
        <v>0.18599999999999994</v>
      </c>
      <c r="F5" s="51">
        <v>81.400000000000006</v>
      </c>
      <c r="G5" s="51">
        <v>5.08</v>
      </c>
      <c r="H5" s="51">
        <f t="shared" si="1"/>
        <v>7.2353999999999976</v>
      </c>
      <c r="I5" s="84">
        <v>-23.69</v>
      </c>
      <c r="J5" s="84">
        <v>38.9</v>
      </c>
      <c r="K5" s="84">
        <v>10.14</v>
      </c>
      <c r="L5" s="84">
        <v>10.84</v>
      </c>
      <c r="M5" s="17">
        <v>12.6</v>
      </c>
      <c r="N5" s="84">
        <f t="shared" si="2"/>
        <v>11.553055199999998</v>
      </c>
      <c r="O5" s="84">
        <v>5.73</v>
      </c>
      <c r="P5" s="84">
        <f>(N5/100)+(H5/100)</f>
        <v>0.18788455199999995</v>
      </c>
      <c r="Q5" s="45">
        <v>4.03</v>
      </c>
      <c r="R5" s="51">
        <v>4.5868055555555554</v>
      </c>
      <c r="S5" s="126">
        <v>0.33265108458730558</v>
      </c>
      <c r="T5" s="126" t="b">
        <v>1</v>
      </c>
      <c r="U5" s="126">
        <v>3.2368281134683183</v>
      </c>
      <c r="V5" s="5" t="b">
        <v>0</v>
      </c>
      <c r="W5" s="126">
        <v>0.2844832075390637</v>
      </c>
      <c r="X5" s="5" t="b">
        <v>0</v>
      </c>
      <c r="Y5" s="126">
        <v>8.9203714842931867E-2</v>
      </c>
      <c r="Z5" s="5" t="b">
        <v>0</v>
      </c>
      <c r="AA5" s="126">
        <v>3.5900237290397361</v>
      </c>
      <c r="AB5" s="5" t="b">
        <v>0</v>
      </c>
      <c r="AC5" s="126">
        <v>16.277442543546638</v>
      </c>
      <c r="AD5" s="5" t="b">
        <v>0</v>
      </c>
      <c r="AE5" s="126">
        <v>28.084320631107559</v>
      </c>
      <c r="AF5" s="5" t="b">
        <v>0</v>
      </c>
      <c r="AG5" s="126">
        <v>23.530886136929457</v>
      </c>
      <c r="AH5" s="5" t="b">
        <v>0</v>
      </c>
      <c r="AI5" s="126">
        <v>70.077874204367816</v>
      </c>
      <c r="AJ5" s="5" t="b">
        <v>0</v>
      </c>
      <c r="AK5" s="126">
        <v>49.710632942297472</v>
      </c>
      <c r="AL5" s="5" t="b">
        <v>0</v>
      </c>
      <c r="AM5" s="126">
        <v>72.785707257082009</v>
      </c>
      <c r="AN5" s="5" t="b">
        <v>0</v>
      </c>
      <c r="AO5" s="126">
        <v>1.1554968074224645</v>
      </c>
      <c r="AP5" s="5" t="b">
        <v>0</v>
      </c>
      <c r="AQ5" s="126">
        <v>2.4192806151804063E-2</v>
      </c>
      <c r="AR5" s="5" t="b">
        <v>1</v>
      </c>
      <c r="AS5" s="126">
        <v>3.9918130150476669E-2</v>
      </c>
      <c r="AT5" s="5" t="b">
        <v>1</v>
      </c>
      <c r="AU5" s="126">
        <v>3.2557890846339448</v>
      </c>
      <c r="AV5" s="5" t="b">
        <v>0</v>
      </c>
      <c r="AW5" s="126">
        <v>0.71050230786994484</v>
      </c>
      <c r="AX5" s="5" t="b">
        <v>0</v>
      </c>
      <c r="AY5" s="126">
        <v>757.11871214319444</v>
      </c>
      <c r="AZ5" s="5" t="b">
        <v>0</v>
      </c>
      <c r="BA5" s="126">
        <v>35.041347803522555</v>
      </c>
      <c r="BB5" s="5" t="b">
        <v>0</v>
      </c>
    </row>
    <row r="6" spans="1:54" s="5" customFormat="1" ht="13">
      <c r="A6" s="5" t="s">
        <v>266</v>
      </c>
      <c r="B6" s="5" t="s">
        <v>1390</v>
      </c>
      <c r="C6" s="5" t="s">
        <v>293</v>
      </c>
      <c r="D6" s="5" t="s">
        <v>291</v>
      </c>
      <c r="E6" s="51">
        <f t="shared" si="0"/>
        <v>0.18299999999999994</v>
      </c>
      <c r="F6" s="51">
        <v>81.7</v>
      </c>
      <c r="G6" s="51">
        <v>5.69</v>
      </c>
      <c r="H6" s="51">
        <f t="shared" si="1"/>
        <v>7.5212999999999974</v>
      </c>
      <c r="I6" s="84">
        <v>-21.97</v>
      </c>
      <c r="J6" s="84">
        <v>41.1</v>
      </c>
      <c r="K6" s="84">
        <v>9.4499999999999993</v>
      </c>
      <c r="L6" s="84">
        <v>11.23</v>
      </c>
      <c r="M6" s="17">
        <v>12.6</v>
      </c>
      <c r="N6" s="84">
        <f t="shared" si="2"/>
        <v>11.775665699999998</v>
      </c>
      <c r="O6" s="84">
        <v>5.73</v>
      </c>
      <c r="P6" s="84">
        <f t="shared" ref="P6:P51" si="3">(N6/100)+(H6/100)</f>
        <v>0.19296965699999996</v>
      </c>
      <c r="Q6" s="45">
        <v>4.03</v>
      </c>
      <c r="R6" s="51">
        <v>4.3472222222222223</v>
      </c>
      <c r="S6" s="126">
        <v>0.3238851173373854</v>
      </c>
      <c r="T6" s="126" t="b">
        <v>1</v>
      </c>
      <c r="U6" s="126">
        <v>1.2154242467249661</v>
      </c>
      <c r="V6" s="5" t="b">
        <v>0</v>
      </c>
      <c r="W6" s="126">
        <v>5.3608571145498288E-2</v>
      </c>
      <c r="X6" s="5" t="b">
        <v>1</v>
      </c>
      <c r="Y6" s="126">
        <v>2.5074976826120188E-2</v>
      </c>
      <c r="Z6" s="5" t="b">
        <v>1</v>
      </c>
      <c r="AA6" s="126">
        <v>12.531089278974054</v>
      </c>
      <c r="AB6" s="5" t="b">
        <v>0</v>
      </c>
      <c r="AC6" s="126">
        <v>11.54228097114771</v>
      </c>
      <c r="AD6" s="5" t="b">
        <v>0</v>
      </c>
      <c r="AE6" s="126">
        <v>30.20847987515468</v>
      </c>
      <c r="AF6" s="5" t="b">
        <v>0</v>
      </c>
      <c r="AG6" s="126">
        <v>19.243854488480544</v>
      </c>
      <c r="AH6" s="5" t="b">
        <v>0</v>
      </c>
      <c r="AI6" s="126">
        <v>100.7600381442353</v>
      </c>
      <c r="AJ6" s="5" t="b">
        <v>0</v>
      </c>
      <c r="AK6" s="126">
        <v>47.6303380691608</v>
      </c>
      <c r="AL6" s="5" t="b">
        <v>0</v>
      </c>
      <c r="AM6" s="126">
        <v>88.994976033978247</v>
      </c>
      <c r="AN6" s="5" t="b">
        <v>0</v>
      </c>
      <c r="AO6" s="126">
        <v>1.6446627150298561</v>
      </c>
      <c r="AP6" s="5" t="b">
        <v>0</v>
      </c>
      <c r="AQ6" s="126">
        <v>2.3555281260900778E-2</v>
      </c>
      <c r="AR6" s="5" t="b">
        <v>1</v>
      </c>
      <c r="AS6" s="126">
        <v>3.8866214080486246E-2</v>
      </c>
      <c r="AT6" s="5" t="b">
        <v>1</v>
      </c>
      <c r="AU6" s="126">
        <v>1.8694676362575817</v>
      </c>
      <c r="AV6" s="5" t="b">
        <v>0</v>
      </c>
      <c r="AW6" s="126">
        <v>0.43750485958424429</v>
      </c>
      <c r="AX6" s="5" t="b">
        <v>0</v>
      </c>
      <c r="AY6" s="126">
        <v>542.83931663101669</v>
      </c>
      <c r="AZ6" s="5" t="b">
        <v>0</v>
      </c>
      <c r="BA6" s="126">
        <v>77.679153599616072</v>
      </c>
      <c r="BB6" s="5" t="b">
        <v>0</v>
      </c>
    </row>
    <row r="7" spans="1:54" s="5" customFormat="1" ht="13">
      <c r="A7" s="5" t="s">
        <v>268</v>
      </c>
      <c r="B7" s="5" t="s">
        <v>1391</v>
      </c>
      <c r="C7" s="5" t="s">
        <v>294</v>
      </c>
      <c r="D7" s="5" t="s">
        <v>291</v>
      </c>
      <c r="E7" s="51">
        <f t="shared" si="0"/>
        <v>0.17900000000000005</v>
      </c>
      <c r="F7" s="51">
        <v>82.1</v>
      </c>
      <c r="G7" s="51">
        <v>5.55</v>
      </c>
      <c r="H7" s="51">
        <f t="shared" si="1"/>
        <v>9.1648000000000032</v>
      </c>
      <c r="I7" s="84">
        <v>-23.25</v>
      </c>
      <c r="J7" s="84">
        <v>51.2</v>
      </c>
      <c r="K7" s="84">
        <v>9.27</v>
      </c>
      <c r="L7" s="84">
        <v>13.97</v>
      </c>
      <c r="M7" s="17">
        <v>12.6</v>
      </c>
      <c r="N7" s="84">
        <f t="shared" si="2"/>
        <v>14.328609900000005</v>
      </c>
      <c r="O7" s="84">
        <v>5.73</v>
      </c>
      <c r="P7" s="84">
        <f t="shared" si="3"/>
        <v>0.23493409900000009</v>
      </c>
      <c r="Q7" s="45">
        <v>4.03</v>
      </c>
      <c r="R7" s="51">
        <v>4.2847222222222223</v>
      </c>
      <c r="S7" s="126">
        <v>0.26603205011972303</v>
      </c>
      <c r="T7" s="126" t="b">
        <v>1</v>
      </c>
      <c r="U7" s="126">
        <v>1.8635864349346742</v>
      </c>
      <c r="V7" s="5" t="b">
        <v>0</v>
      </c>
      <c r="W7" s="126">
        <v>0.22380744312472062</v>
      </c>
      <c r="X7" s="5" t="b">
        <v>0</v>
      </c>
      <c r="Y7" s="126">
        <v>2.059602968668826E-2</v>
      </c>
      <c r="Z7" s="5" t="b">
        <v>1</v>
      </c>
      <c r="AA7" s="126">
        <v>3.6824794854492353</v>
      </c>
      <c r="AB7" s="5" t="b">
        <v>0</v>
      </c>
      <c r="AC7" s="126">
        <v>7.5442858552431735</v>
      </c>
      <c r="AD7" s="5" t="b">
        <v>0</v>
      </c>
      <c r="AE7" s="126">
        <v>29.297449920200805</v>
      </c>
      <c r="AF7" s="5" t="b">
        <v>0</v>
      </c>
      <c r="AG7" s="126">
        <v>21.938279806712938</v>
      </c>
      <c r="AH7" s="5" t="b">
        <v>0</v>
      </c>
      <c r="AI7" s="126">
        <v>82.643941780456458</v>
      </c>
      <c r="AJ7" s="5" t="b">
        <v>0</v>
      </c>
      <c r="AK7" s="126">
        <v>61.56194465410487</v>
      </c>
      <c r="AL7" s="5" t="b">
        <v>0</v>
      </c>
      <c r="AM7" s="126">
        <v>111.10745571250595</v>
      </c>
      <c r="AN7" s="5" t="b">
        <v>0</v>
      </c>
      <c r="AO7" s="126">
        <v>2.471544158432275</v>
      </c>
      <c r="AP7" s="5" t="b">
        <v>0</v>
      </c>
      <c r="AQ7" s="126">
        <v>1.9347785463252602E-2</v>
      </c>
      <c r="AR7" s="5" t="b">
        <v>1</v>
      </c>
      <c r="AS7" s="126">
        <v>3.1923846014366764E-2</v>
      </c>
      <c r="AT7" s="5" t="b">
        <v>1</v>
      </c>
      <c r="AU7" s="126">
        <v>3.0867366938373344</v>
      </c>
      <c r="AV7" s="5" t="b">
        <v>0</v>
      </c>
      <c r="AW7" s="126">
        <v>0.49540823077392582</v>
      </c>
      <c r="AX7" s="5" t="b">
        <v>0</v>
      </c>
      <c r="AY7" s="126">
        <v>816.07127925391967</v>
      </c>
      <c r="AZ7" s="5" t="b">
        <v>0</v>
      </c>
      <c r="BA7" s="126">
        <v>40.920293015026054</v>
      </c>
      <c r="BB7" s="5" t="b">
        <v>0</v>
      </c>
    </row>
    <row r="8" spans="1:54" s="5" customFormat="1" ht="13">
      <c r="A8" s="5" t="s">
        <v>264</v>
      </c>
      <c r="B8" s="5" t="s">
        <v>1392</v>
      </c>
      <c r="C8" s="5" t="s">
        <v>295</v>
      </c>
      <c r="D8" s="5" t="s">
        <v>291</v>
      </c>
      <c r="E8" s="51">
        <f t="shared" si="0"/>
        <v>0.15599999999999992</v>
      </c>
      <c r="F8" s="51">
        <v>84.4</v>
      </c>
      <c r="G8" s="51">
        <v>5.54</v>
      </c>
      <c r="H8" s="51">
        <f t="shared" si="1"/>
        <v>7.924799999999995</v>
      </c>
      <c r="I8" s="84">
        <v>-23.86</v>
      </c>
      <c r="J8" s="84">
        <v>50.8</v>
      </c>
      <c r="K8" s="84">
        <v>8.25</v>
      </c>
      <c r="L8" s="84">
        <v>13.78</v>
      </c>
      <c r="M8" s="17">
        <v>12.6</v>
      </c>
      <c r="N8" s="84">
        <f t="shared" si="2"/>
        <v>12.317666399999993</v>
      </c>
      <c r="O8" s="84">
        <v>5.73</v>
      </c>
      <c r="P8" s="84">
        <f t="shared" si="3"/>
        <v>0.20242466399999987</v>
      </c>
      <c r="Q8" s="45">
        <v>4.03</v>
      </c>
      <c r="R8" s="51">
        <v>3.9305555555555558</v>
      </c>
      <c r="S8" s="126">
        <v>0.30875684200221787</v>
      </c>
      <c r="T8" s="126" t="b">
        <v>1</v>
      </c>
      <c r="U8" s="126">
        <v>0.50606481431531503</v>
      </c>
      <c r="V8" s="5" t="b">
        <v>0</v>
      </c>
      <c r="W8" s="126">
        <v>5.1104580745194701E-2</v>
      </c>
      <c r="X8" s="5" t="b">
        <v>1</v>
      </c>
      <c r="Y8" s="126">
        <v>2.3903755509849151E-2</v>
      </c>
      <c r="Z8" s="5" t="b">
        <v>1</v>
      </c>
      <c r="AA8" s="126">
        <v>0.97453539554844038</v>
      </c>
      <c r="AB8" s="5" t="b">
        <v>0</v>
      </c>
      <c r="AC8" s="126">
        <v>3.6002529810300214</v>
      </c>
      <c r="AD8" s="5" t="b">
        <v>0</v>
      </c>
      <c r="AE8" s="126">
        <v>10.895658446047866</v>
      </c>
      <c r="AF8" s="5" t="b">
        <v>0</v>
      </c>
      <c r="AG8" s="126">
        <v>6.3798549765655075</v>
      </c>
      <c r="AH8" s="5" t="b">
        <v>0</v>
      </c>
      <c r="AI8" s="126">
        <v>30.966681016696683</v>
      </c>
      <c r="AJ8" s="5" t="b">
        <v>0</v>
      </c>
      <c r="AK8" s="126">
        <v>17.957940145080357</v>
      </c>
      <c r="AL8" s="5" t="b">
        <v>0</v>
      </c>
      <c r="AM8" s="126">
        <v>32.995682779051101</v>
      </c>
      <c r="AN8" s="5" t="b">
        <v>0</v>
      </c>
      <c r="AO8" s="126">
        <v>1.7034860248398249E-2</v>
      </c>
      <c r="AP8" s="5" t="b">
        <v>1</v>
      </c>
      <c r="AQ8" s="126">
        <v>2.2455043054706775E-2</v>
      </c>
      <c r="AR8" s="5" t="b">
        <v>1</v>
      </c>
      <c r="AS8" s="126">
        <v>3.7050821040266142E-2</v>
      </c>
      <c r="AT8" s="5" t="b">
        <v>1</v>
      </c>
      <c r="AU8" s="126">
        <v>0.98274757034075921</v>
      </c>
      <c r="AV8" s="5" t="b">
        <v>0</v>
      </c>
      <c r="AW8" s="126">
        <v>1.5726372355066547</v>
      </c>
      <c r="AX8" s="5" t="b">
        <v>0</v>
      </c>
      <c r="AY8" s="126">
        <v>538.17144357550933</v>
      </c>
      <c r="AZ8" s="5" t="b">
        <v>0</v>
      </c>
      <c r="BA8" s="126">
        <v>16.901484191506331</v>
      </c>
      <c r="BB8" s="5" t="b">
        <v>0</v>
      </c>
    </row>
    <row r="9" spans="1:54" s="5" customFormat="1" ht="13">
      <c r="A9" s="5" t="s">
        <v>265</v>
      </c>
      <c r="B9" s="5" t="s">
        <v>1393</v>
      </c>
      <c r="C9" s="5" t="s">
        <v>296</v>
      </c>
      <c r="D9" s="5" t="s">
        <v>291</v>
      </c>
      <c r="E9" s="51">
        <f t="shared" si="0"/>
        <v>0.17400000000000004</v>
      </c>
      <c r="F9" s="51">
        <v>82.6</v>
      </c>
      <c r="G9" s="51">
        <v>6.68</v>
      </c>
      <c r="H9" s="51">
        <f t="shared" si="1"/>
        <v>7.8822000000000019</v>
      </c>
      <c r="I9" s="84">
        <v>-22.54</v>
      </c>
      <c r="J9" s="84">
        <v>45.3</v>
      </c>
      <c r="K9" s="84">
        <v>9.36</v>
      </c>
      <c r="L9" s="84">
        <v>12.55</v>
      </c>
      <c r="M9" s="17">
        <v>12.6</v>
      </c>
      <c r="N9" s="84">
        <f t="shared" si="2"/>
        <v>12.512601000000004</v>
      </c>
      <c r="O9" s="84">
        <v>5.73</v>
      </c>
      <c r="P9" s="84">
        <f t="shared" si="3"/>
        <v>0.20394801000000007</v>
      </c>
      <c r="Q9" s="45">
        <v>4.03</v>
      </c>
      <c r="R9" s="51">
        <v>4.3159722222222223</v>
      </c>
      <c r="S9" s="126">
        <v>0.30645064886879742</v>
      </c>
      <c r="T9" s="126" t="b">
        <v>1</v>
      </c>
      <c r="U9" s="126">
        <v>0.17528977115295213</v>
      </c>
      <c r="V9" s="5" t="b">
        <v>0</v>
      </c>
      <c r="W9" s="126">
        <v>5.0722866019663033E-2</v>
      </c>
      <c r="X9" s="5" t="b">
        <v>1</v>
      </c>
      <c r="Y9" s="126">
        <v>2.3725211525326275E-2</v>
      </c>
      <c r="Z9" s="5" t="b">
        <v>1</v>
      </c>
      <c r="AA9" s="126">
        <v>1.4593425059651226</v>
      </c>
      <c r="AB9" s="5" t="b">
        <v>0</v>
      </c>
      <c r="AC9" s="126">
        <v>5.3006646154576336</v>
      </c>
      <c r="AD9" s="5" t="b">
        <v>0</v>
      </c>
      <c r="AE9" s="126">
        <v>14.016513326116783</v>
      </c>
      <c r="AF9" s="5" t="b">
        <v>0</v>
      </c>
      <c r="AG9" s="126">
        <v>6.8924918659417154</v>
      </c>
      <c r="AH9" s="5" t="b">
        <v>0</v>
      </c>
      <c r="AI9" s="126">
        <v>34.47162833312273</v>
      </c>
      <c r="AJ9" s="5" t="b">
        <v>0</v>
      </c>
      <c r="AK9" s="126">
        <v>27.123775319013891</v>
      </c>
      <c r="AL9" s="5" t="b">
        <v>0</v>
      </c>
      <c r="AM9" s="126">
        <v>55.990641928793508</v>
      </c>
      <c r="AN9" s="5" t="b">
        <v>0</v>
      </c>
      <c r="AO9" s="126">
        <v>0.13748601910849725</v>
      </c>
      <c r="AP9" s="5" t="b">
        <v>0</v>
      </c>
      <c r="AQ9" s="126">
        <v>2.2287319917730739E-2</v>
      </c>
      <c r="AR9" s="5" t="b">
        <v>1</v>
      </c>
      <c r="AS9" s="126">
        <v>3.6774077864255683E-2</v>
      </c>
      <c r="AT9" s="5" t="b">
        <v>1</v>
      </c>
      <c r="AU9" s="126">
        <v>1.7722447163496712E-2</v>
      </c>
      <c r="AV9" s="5" t="b">
        <v>1</v>
      </c>
      <c r="AW9" s="126">
        <v>0.33125919163622364</v>
      </c>
      <c r="AX9" s="5" t="b">
        <v>0</v>
      </c>
      <c r="AY9" s="126">
        <v>518.22379290227491</v>
      </c>
      <c r="AZ9" s="5" t="b">
        <v>0</v>
      </c>
      <c r="BA9" s="126">
        <v>24.77251577963499</v>
      </c>
      <c r="BB9" s="5" t="b">
        <v>0</v>
      </c>
    </row>
    <row r="10" spans="1:54" s="5" customFormat="1" ht="13">
      <c r="A10" s="5" t="s">
        <v>268</v>
      </c>
      <c r="B10" s="5" t="s">
        <v>1394</v>
      </c>
      <c r="C10" s="5" t="s">
        <v>298</v>
      </c>
      <c r="D10" s="5" t="s">
        <v>291</v>
      </c>
      <c r="E10" s="51">
        <f t="shared" si="0"/>
        <v>0.16599999999999993</v>
      </c>
      <c r="F10" s="51">
        <v>83.4</v>
      </c>
      <c r="G10" s="51">
        <v>5.94</v>
      </c>
      <c r="H10" s="51">
        <f t="shared" si="1"/>
        <v>7.4367999999999963</v>
      </c>
      <c r="I10" s="84">
        <v>-24.46</v>
      </c>
      <c r="J10" s="84">
        <v>44.8</v>
      </c>
      <c r="K10" s="84">
        <v>8.93</v>
      </c>
      <c r="L10" s="84">
        <v>12.35</v>
      </c>
      <c r="M10" s="17">
        <v>12.6</v>
      </c>
      <c r="N10" s="84">
        <f t="shared" si="2"/>
        <v>11.747072999999995</v>
      </c>
      <c r="O10" s="84">
        <v>5.73</v>
      </c>
      <c r="P10" s="84">
        <f t="shared" si="3"/>
        <v>0.1918387299999999</v>
      </c>
      <c r="Q10" s="45">
        <v>4.03</v>
      </c>
      <c r="R10" s="51">
        <v>4.166666666666667</v>
      </c>
      <c r="S10" s="126">
        <v>0.32579448373120501</v>
      </c>
      <c r="T10" s="126" t="b">
        <v>1</v>
      </c>
      <c r="U10" s="126">
        <v>12.381024415664143</v>
      </c>
      <c r="V10" s="5" t="b">
        <v>0</v>
      </c>
      <c r="W10" s="126">
        <v>4.5673780263245094</v>
      </c>
      <c r="X10" s="5" t="b">
        <v>0</v>
      </c>
      <c r="Y10" s="126">
        <v>5.1492209107097429</v>
      </c>
      <c r="Z10" s="5" t="b">
        <v>0</v>
      </c>
      <c r="AA10" s="126">
        <v>3.3779935886773247</v>
      </c>
      <c r="AB10" s="5" t="b">
        <v>0</v>
      </c>
      <c r="AC10" s="126">
        <v>3.9196985926668737</v>
      </c>
      <c r="AD10" s="5" t="b">
        <v>0</v>
      </c>
      <c r="AE10" s="126">
        <v>12.781412804390445</v>
      </c>
      <c r="AF10" s="5" t="b">
        <v>0</v>
      </c>
      <c r="AG10" s="126">
        <v>6.2259586476620266</v>
      </c>
      <c r="AH10" s="5" t="b">
        <v>0</v>
      </c>
      <c r="AI10" s="126">
        <v>31.279606573709088</v>
      </c>
      <c r="AJ10" s="5" t="b">
        <v>0</v>
      </c>
      <c r="AK10" s="126">
        <v>21.573745822858616</v>
      </c>
      <c r="AL10" s="5" t="b">
        <v>0</v>
      </c>
      <c r="AM10" s="126">
        <v>46.139275421600239</v>
      </c>
      <c r="AN10" s="5" t="b">
        <v>0</v>
      </c>
      <c r="AO10" s="126">
        <v>0.71231705922990662</v>
      </c>
      <c r="AP10" s="5" t="b">
        <v>0</v>
      </c>
      <c r="AQ10" s="126">
        <v>2.3694144271360386E-2</v>
      </c>
      <c r="AR10" s="5" t="b">
        <v>1</v>
      </c>
      <c r="AS10" s="126">
        <v>3.90953380477446E-2</v>
      </c>
      <c r="AT10" s="5" t="b">
        <v>1</v>
      </c>
      <c r="AU10" s="126">
        <v>1.8841126769997392E-2</v>
      </c>
      <c r="AV10" s="5" t="b">
        <v>1</v>
      </c>
      <c r="AW10" s="126">
        <v>1.8121805790952388</v>
      </c>
      <c r="AX10" s="5" t="b">
        <v>0</v>
      </c>
      <c r="AY10" s="126">
        <v>271.88048582770926</v>
      </c>
      <c r="AZ10" s="5" t="b">
        <v>0</v>
      </c>
      <c r="BA10" s="126">
        <v>13.04271359401891</v>
      </c>
      <c r="BB10" s="5" t="b">
        <v>0</v>
      </c>
    </row>
    <row r="11" spans="1:54" s="5" customFormat="1" ht="13">
      <c r="A11" s="5" t="s">
        <v>265</v>
      </c>
      <c r="B11" s="5" t="s">
        <v>1395</v>
      </c>
      <c r="C11" s="5" t="s">
        <v>299</v>
      </c>
      <c r="D11" s="5" t="s">
        <v>291</v>
      </c>
      <c r="E11" s="51">
        <f t="shared" si="0"/>
        <v>0.17299999999999993</v>
      </c>
      <c r="F11" s="51">
        <v>82.7</v>
      </c>
      <c r="G11" s="51">
        <v>6.45</v>
      </c>
      <c r="H11" s="51">
        <f t="shared" si="1"/>
        <v>8.8575999999999961</v>
      </c>
      <c r="I11" s="84">
        <v>-23.3</v>
      </c>
      <c r="J11" s="84">
        <v>51.2</v>
      </c>
      <c r="K11" s="84">
        <v>9.5500000000000007</v>
      </c>
      <c r="L11" s="84">
        <v>13.95</v>
      </c>
      <c r="M11" s="17">
        <v>12.6</v>
      </c>
      <c r="N11" s="84">
        <f t="shared" si="2"/>
        <v>13.828495499999994</v>
      </c>
      <c r="O11" s="84">
        <v>5.73</v>
      </c>
      <c r="P11" s="84">
        <f t="shared" si="3"/>
        <v>0.22686095499999989</v>
      </c>
      <c r="Q11" s="45">
        <v>4.03</v>
      </c>
      <c r="R11" s="51">
        <v>4.3819444444444446</v>
      </c>
      <c r="S11" s="126">
        <v>0.27549914880681003</v>
      </c>
      <c r="T11" s="126" t="b">
        <v>1</v>
      </c>
      <c r="U11" s="126">
        <v>0.2703418047411465</v>
      </c>
      <c r="V11" s="5" t="b">
        <v>0</v>
      </c>
      <c r="W11" s="126">
        <v>4.5599859112851325E-2</v>
      </c>
      <c r="X11" s="5" t="b">
        <v>1</v>
      </c>
      <c r="Y11" s="126">
        <v>2.132896635923693E-2</v>
      </c>
      <c r="Z11" s="5" t="b">
        <v>1</v>
      </c>
      <c r="AA11" s="126">
        <v>4.0426083897954168</v>
      </c>
      <c r="AB11" s="5" t="b">
        <v>0</v>
      </c>
      <c r="AC11" s="126">
        <v>18.51997845993376</v>
      </c>
      <c r="AD11" s="5" t="b">
        <v>0</v>
      </c>
      <c r="AE11" s="126">
        <v>57.475954819990974</v>
      </c>
      <c r="AF11" s="5" t="b">
        <v>0</v>
      </c>
      <c r="AG11" s="126">
        <v>25.403754471544044</v>
      </c>
      <c r="AH11" s="5" t="b">
        <v>0</v>
      </c>
      <c r="AI11" s="126">
        <v>118.96427924320434</v>
      </c>
      <c r="AJ11" s="5" t="b">
        <v>0</v>
      </c>
      <c r="AK11" s="126">
        <v>58.905464803319752</v>
      </c>
      <c r="AL11" s="5" t="b">
        <v>0</v>
      </c>
      <c r="AM11" s="126">
        <v>96.227576931429255</v>
      </c>
      <c r="AN11" s="5" t="b">
        <v>0</v>
      </c>
      <c r="AO11" s="126">
        <v>1.682484321729141</v>
      </c>
      <c r="AP11" s="5" t="b">
        <v>0</v>
      </c>
      <c r="AQ11" s="126">
        <v>2.0036301731404381E-2</v>
      </c>
      <c r="AR11" s="5" t="b">
        <v>1</v>
      </c>
      <c r="AS11" s="126">
        <v>3.3059897856817198E-2</v>
      </c>
      <c r="AT11" s="5" t="b">
        <v>1</v>
      </c>
      <c r="AU11" s="126">
        <v>6.1731845634456848</v>
      </c>
      <c r="AV11" s="5" t="b">
        <v>0</v>
      </c>
      <c r="AW11" s="126">
        <v>0.36583418423769382</v>
      </c>
      <c r="AX11" s="5" t="b">
        <v>0</v>
      </c>
      <c r="AY11" s="126">
        <v>999.84888823273934</v>
      </c>
      <c r="AZ11" s="5" t="b">
        <v>0</v>
      </c>
      <c r="BA11" s="126">
        <v>44.429893631050255</v>
      </c>
      <c r="BB11" s="5" t="b">
        <v>0</v>
      </c>
    </row>
    <row r="12" spans="1:54" s="5" customFormat="1" ht="13">
      <c r="A12" s="5" t="s">
        <v>265</v>
      </c>
      <c r="B12" s="5" t="s">
        <v>1396</v>
      </c>
      <c r="C12" s="5" t="s">
        <v>300</v>
      </c>
      <c r="D12" s="5" t="s">
        <v>291</v>
      </c>
      <c r="E12" s="51">
        <f t="shared" si="0"/>
        <v>0.16799999999999993</v>
      </c>
      <c r="F12" s="51">
        <v>83.2</v>
      </c>
      <c r="G12" s="51">
        <v>6.15</v>
      </c>
      <c r="H12" s="51">
        <f t="shared" si="1"/>
        <v>7.6607999999999965</v>
      </c>
      <c r="I12" s="84">
        <v>-22.14</v>
      </c>
      <c r="J12" s="84">
        <v>45.6</v>
      </c>
      <c r="K12" s="84">
        <v>9.1999999999999993</v>
      </c>
      <c r="L12" s="84">
        <v>12.58</v>
      </c>
      <c r="M12" s="17">
        <v>12.6</v>
      </c>
      <c r="N12" s="84">
        <f t="shared" si="2"/>
        <v>12.110011199999997</v>
      </c>
      <c r="O12" s="84">
        <v>5.73</v>
      </c>
      <c r="P12" s="84">
        <f t="shared" si="3"/>
        <v>0.19770811199999994</v>
      </c>
      <c r="Q12" s="45">
        <v>4.03</v>
      </c>
      <c r="R12" s="51">
        <v>4.2604166666666661</v>
      </c>
      <c r="S12" s="126">
        <v>0.31612258782785818</v>
      </c>
      <c r="T12" s="126" t="b">
        <v>1</v>
      </c>
      <c r="U12" s="126">
        <v>0.20343120771898332</v>
      </c>
      <c r="V12" s="5" t="b">
        <v>0</v>
      </c>
      <c r="W12" s="126">
        <v>5.232373867495585E-2</v>
      </c>
      <c r="X12" s="5" t="b">
        <v>1</v>
      </c>
      <c r="Y12" s="126">
        <v>5.5738734685807957E-2</v>
      </c>
      <c r="Z12" s="5" t="b">
        <v>0</v>
      </c>
      <c r="AA12" s="126">
        <v>8.3847343603180047</v>
      </c>
      <c r="AB12" s="5" t="b">
        <v>0</v>
      </c>
      <c r="AC12" s="126">
        <v>11.680097375063704</v>
      </c>
      <c r="AD12" s="5" t="b">
        <v>0</v>
      </c>
      <c r="AE12" s="126">
        <v>59.381377330637825</v>
      </c>
      <c r="AF12" s="5" t="b">
        <v>0</v>
      </c>
      <c r="AG12" s="126">
        <v>34.397829867496796</v>
      </c>
      <c r="AH12" s="5" t="b">
        <v>0</v>
      </c>
      <c r="AI12" s="126">
        <v>183.97818699518012</v>
      </c>
      <c r="AJ12" s="5" t="b">
        <v>0</v>
      </c>
      <c r="AK12" s="126">
        <v>104.84117110986324</v>
      </c>
      <c r="AL12" s="5" t="b">
        <v>0</v>
      </c>
      <c r="AM12" s="126">
        <v>203.99759823714271</v>
      </c>
      <c r="AN12" s="5" t="b">
        <v>0</v>
      </c>
      <c r="AO12" s="126">
        <v>5.7087187196446463</v>
      </c>
      <c r="AP12" s="5" t="b">
        <v>0</v>
      </c>
      <c r="AQ12" s="126">
        <v>2.2990733660207888E-2</v>
      </c>
      <c r="AR12" s="5" t="b">
        <v>1</v>
      </c>
      <c r="AS12" s="126">
        <v>3.7934710539342976E-2</v>
      </c>
      <c r="AT12" s="5" t="b">
        <v>1</v>
      </c>
      <c r="AU12" s="126">
        <v>4.8958499995300331</v>
      </c>
      <c r="AV12" s="5" t="b">
        <v>0</v>
      </c>
      <c r="AW12" s="126">
        <v>0.35685508612932182</v>
      </c>
      <c r="AX12" s="5" t="b">
        <v>0</v>
      </c>
      <c r="AY12" s="126">
        <v>695.68682579040023</v>
      </c>
      <c r="AZ12" s="5" t="b">
        <v>0</v>
      </c>
      <c r="BA12" s="126">
        <v>58.945471712141</v>
      </c>
      <c r="BB12" s="5" t="b">
        <v>0</v>
      </c>
    </row>
    <row r="13" spans="1:54" s="5" customFormat="1" ht="13">
      <c r="A13" s="5" t="s">
        <v>266</v>
      </c>
      <c r="B13" s="5" t="s">
        <v>1397</v>
      </c>
      <c r="C13" s="5" t="s">
        <v>301</v>
      </c>
      <c r="D13" s="5" t="s">
        <v>291</v>
      </c>
      <c r="E13" s="51">
        <f t="shared" si="0"/>
        <v>0.17799999999999994</v>
      </c>
      <c r="F13" s="51">
        <v>82.2</v>
      </c>
      <c r="G13" s="51">
        <v>5.81</v>
      </c>
      <c r="H13" s="51">
        <f t="shared" si="1"/>
        <v>7.8675999999999977</v>
      </c>
      <c r="I13" s="84">
        <v>-24.89</v>
      </c>
      <c r="J13" s="84">
        <v>44.2</v>
      </c>
      <c r="K13" s="84">
        <v>9.23</v>
      </c>
      <c r="L13" s="84">
        <v>12.12</v>
      </c>
      <c r="M13" s="17">
        <v>12.6</v>
      </c>
      <c r="N13" s="84">
        <f t="shared" si="2"/>
        <v>12.361672799999994</v>
      </c>
      <c r="O13" s="84">
        <v>5.73</v>
      </c>
      <c r="P13" s="84">
        <f t="shared" si="3"/>
        <v>0.20229272799999992</v>
      </c>
      <c r="Q13" s="45">
        <v>4.03</v>
      </c>
      <c r="R13" s="51">
        <v>4.2708333333333339</v>
      </c>
      <c r="S13" s="126">
        <v>0.30895821425671821</v>
      </c>
      <c r="T13" s="126" t="b">
        <v>1</v>
      </c>
      <c r="U13" s="126">
        <v>9.8866628562149839E-2</v>
      </c>
      <c r="V13" s="5" t="b">
        <v>1</v>
      </c>
      <c r="W13" s="126">
        <v>5.1137911325249932E-2</v>
      </c>
      <c r="X13" s="5" t="b">
        <v>1</v>
      </c>
      <c r="Y13" s="126">
        <v>2.3919345619874986E-2</v>
      </c>
      <c r="Z13" s="5" t="b">
        <v>1</v>
      </c>
      <c r="AA13" s="126">
        <v>3.6368583649729627</v>
      </c>
      <c r="AB13" s="5" t="b">
        <v>0</v>
      </c>
      <c r="AC13" s="126">
        <v>7.3130162147993802</v>
      </c>
      <c r="AD13" s="5" t="b">
        <v>0</v>
      </c>
      <c r="AE13" s="126">
        <v>24.061270259798967</v>
      </c>
      <c r="AF13" s="5" t="b">
        <v>0</v>
      </c>
      <c r="AG13" s="126">
        <v>17.988881933511724</v>
      </c>
      <c r="AH13" s="5" t="b">
        <v>0</v>
      </c>
      <c r="AI13" s="126">
        <v>70.920740166201156</v>
      </c>
      <c r="AJ13" s="5" t="b">
        <v>0</v>
      </c>
      <c r="AK13" s="126">
        <v>47.194627777227872</v>
      </c>
      <c r="AL13" s="5" t="b">
        <v>0</v>
      </c>
      <c r="AM13" s="126">
        <v>78.681770508329919</v>
      </c>
      <c r="AN13" s="5" t="b">
        <v>0</v>
      </c>
      <c r="AO13" s="126">
        <v>1.7800442139472268</v>
      </c>
      <c r="AP13" s="5" t="b">
        <v>0</v>
      </c>
      <c r="AQ13" s="126">
        <v>2.2469688309579527E-2</v>
      </c>
      <c r="AR13" s="5" t="b">
        <v>1</v>
      </c>
      <c r="AS13" s="126">
        <v>3.7074985710806189E-2</v>
      </c>
      <c r="AT13" s="5" t="b">
        <v>1</v>
      </c>
      <c r="AU13" s="126">
        <v>1.3135361745067444</v>
      </c>
      <c r="AV13" s="5" t="b">
        <v>0</v>
      </c>
      <c r="AW13" s="126">
        <v>0.17339190714207831</v>
      </c>
      <c r="AX13" s="5" t="b">
        <v>0</v>
      </c>
      <c r="AY13" s="126">
        <v>571.02288002477121</v>
      </c>
      <c r="AZ13" s="5" t="b">
        <v>0</v>
      </c>
      <c r="BA13" s="126">
        <v>29.716865113009884</v>
      </c>
      <c r="BB13" s="5" t="b">
        <v>0</v>
      </c>
    </row>
    <row r="14" spans="1:54" s="5" customFormat="1" ht="13">
      <c r="A14" s="5" t="s">
        <v>268</v>
      </c>
      <c r="B14" s="5" t="s">
        <v>1398</v>
      </c>
      <c r="C14" s="5" t="s">
        <v>302</v>
      </c>
      <c r="D14" s="5" t="s">
        <v>291</v>
      </c>
      <c r="E14" s="51">
        <f t="shared" si="0"/>
        <v>0.17400000000000004</v>
      </c>
      <c r="F14" s="51">
        <v>82.6</v>
      </c>
      <c r="G14" s="51">
        <v>5.26</v>
      </c>
      <c r="H14" s="51">
        <f t="shared" si="1"/>
        <v>7.7256000000000018</v>
      </c>
      <c r="I14" s="84">
        <v>-23.68</v>
      </c>
      <c r="J14" s="84">
        <v>44.4</v>
      </c>
      <c r="K14" s="84">
        <v>9.41</v>
      </c>
      <c r="L14" s="84">
        <v>12.09</v>
      </c>
      <c r="M14" s="17">
        <v>12.6</v>
      </c>
      <c r="N14" s="84">
        <f t="shared" si="2"/>
        <v>12.053971800000003</v>
      </c>
      <c r="O14" s="84">
        <v>5.73</v>
      </c>
      <c r="P14" s="84">
        <f t="shared" si="3"/>
        <v>0.19779571800000006</v>
      </c>
      <c r="Q14" s="45">
        <v>4.03</v>
      </c>
      <c r="R14" s="51">
        <v>4.3333333333333339</v>
      </c>
      <c r="S14" s="126">
        <v>0.31598257349534725</v>
      </c>
      <c r="T14" s="126" t="b">
        <v>1</v>
      </c>
      <c r="U14" s="126">
        <v>0.10111442351851112</v>
      </c>
      <c r="V14" s="5" t="b">
        <v>1</v>
      </c>
      <c r="W14" s="126">
        <v>5.2300563888885078E-2</v>
      </c>
      <c r="X14" s="5" t="b">
        <v>1</v>
      </c>
      <c r="Y14" s="126">
        <v>2.4463166980284976E-2</v>
      </c>
      <c r="Z14" s="5" t="b">
        <v>1</v>
      </c>
      <c r="AA14" s="126">
        <v>4.7968176945064087</v>
      </c>
      <c r="AB14" s="5" t="b">
        <v>0</v>
      </c>
      <c r="AC14" s="126">
        <v>10.128834032696295</v>
      </c>
      <c r="AD14" s="5" t="b">
        <v>0</v>
      </c>
      <c r="AE14" s="126">
        <v>25.732710755649411</v>
      </c>
      <c r="AF14" s="5" t="b">
        <v>0</v>
      </c>
      <c r="AG14" s="126">
        <v>15.785933242498198</v>
      </c>
      <c r="AH14" s="5" t="b">
        <v>0</v>
      </c>
      <c r="AI14" s="126">
        <v>59.211039138875577</v>
      </c>
      <c r="AJ14" s="5" t="b">
        <v>0</v>
      </c>
      <c r="AK14" s="126">
        <v>38.846948142729751</v>
      </c>
      <c r="AL14" s="5" t="b">
        <v>0</v>
      </c>
      <c r="AM14" s="126">
        <v>76.119494154064526</v>
      </c>
      <c r="AN14" s="5" t="b">
        <v>0</v>
      </c>
      <c r="AO14" s="126">
        <v>1.7085809714040416</v>
      </c>
      <c r="AP14" s="5" t="b">
        <v>0</v>
      </c>
      <c r="AQ14" s="126">
        <v>2.2980550799661638E-2</v>
      </c>
      <c r="AR14" s="5" t="b">
        <v>1</v>
      </c>
      <c r="AS14" s="126">
        <v>3.7917908819441667E-2</v>
      </c>
      <c r="AT14" s="5" t="b">
        <v>1</v>
      </c>
      <c r="AU14" s="126">
        <v>1.426931875234803</v>
      </c>
      <c r="AV14" s="5" t="b">
        <v>0</v>
      </c>
      <c r="AW14" s="126">
        <v>0.49762114611197855</v>
      </c>
      <c r="AX14" s="5" t="b">
        <v>0</v>
      </c>
      <c r="AY14" s="126">
        <v>538.13149080664334</v>
      </c>
      <c r="AZ14" s="5" t="b">
        <v>0</v>
      </c>
      <c r="BA14" s="126">
        <v>39.987027022822545</v>
      </c>
      <c r="BB14" s="5" t="b">
        <v>0</v>
      </c>
    </row>
    <row r="15" spans="1:54" s="5" customFormat="1" ht="13">
      <c r="A15" s="5" t="s">
        <v>266</v>
      </c>
      <c r="B15" s="5" t="s">
        <v>1399</v>
      </c>
      <c r="C15" s="5" t="s">
        <v>303</v>
      </c>
      <c r="D15" s="5" t="s">
        <v>291</v>
      </c>
      <c r="E15" s="51">
        <f t="shared" si="0"/>
        <v>0.15300000000000002</v>
      </c>
      <c r="F15" s="51">
        <v>84.7</v>
      </c>
      <c r="G15" s="51">
        <v>3.29</v>
      </c>
      <c r="H15" s="51">
        <f t="shared" si="1"/>
        <v>7.0992000000000006</v>
      </c>
      <c r="I15" s="84">
        <v>-23.42</v>
      </c>
      <c r="J15" s="84">
        <v>46.4</v>
      </c>
      <c r="K15" s="84">
        <v>9.02</v>
      </c>
      <c r="L15" s="84">
        <v>13.27</v>
      </c>
      <c r="M15" s="17">
        <v>12.6</v>
      </c>
      <c r="N15" s="84">
        <f t="shared" si="2"/>
        <v>11.633676300000003</v>
      </c>
      <c r="O15" s="84">
        <v>5.73</v>
      </c>
      <c r="P15" s="84">
        <f t="shared" si="3"/>
        <v>0.18732876300000001</v>
      </c>
      <c r="Q15" s="45">
        <v>4.03</v>
      </c>
      <c r="R15" s="51">
        <v>4.197916666666667</v>
      </c>
      <c r="S15" s="126">
        <v>0.33363803293784627</v>
      </c>
      <c r="T15" s="126" t="b">
        <v>1</v>
      </c>
      <c r="U15" s="126">
        <v>0.10676417054011081</v>
      </c>
      <c r="V15" s="5" t="b">
        <v>1</v>
      </c>
      <c r="W15" s="126">
        <v>5.5222846831091812E-2</v>
      </c>
      <c r="X15" s="5" t="b">
        <v>1</v>
      </c>
      <c r="Y15" s="126">
        <v>2.5830041259704256E-2</v>
      </c>
      <c r="Z15" s="5" t="b">
        <v>1</v>
      </c>
      <c r="AA15" s="126">
        <v>5.5271811088615372</v>
      </c>
      <c r="AB15" s="5" t="b">
        <v>0</v>
      </c>
      <c r="AC15" s="126">
        <v>8.498534739163361</v>
      </c>
      <c r="AD15" s="5" t="b">
        <v>0</v>
      </c>
      <c r="AE15" s="126">
        <v>28.996454751585585</v>
      </c>
      <c r="AF15" s="5" t="b">
        <v>0</v>
      </c>
      <c r="AG15" s="126">
        <v>16.588269469328637</v>
      </c>
      <c r="AH15" s="5" t="b">
        <v>0</v>
      </c>
      <c r="AI15" s="126">
        <v>92.860325992757438</v>
      </c>
      <c r="AJ15" s="5" t="b">
        <v>0</v>
      </c>
      <c r="AK15" s="126">
        <v>53.038358023001521</v>
      </c>
      <c r="AL15" s="5" t="b">
        <v>0</v>
      </c>
      <c r="AM15" s="126">
        <v>123.62271350716173</v>
      </c>
      <c r="AN15" s="5" t="b">
        <v>0</v>
      </c>
      <c r="AO15" s="126">
        <v>4.3074538425260407</v>
      </c>
      <c r="AP15" s="5" t="b">
        <v>0</v>
      </c>
      <c r="AQ15" s="126">
        <v>2.426458421366157E-2</v>
      </c>
      <c r="AR15" s="5" t="b">
        <v>1</v>
      </c>
      <c r="AS15" s="126">
        <v>4.003656395254155E-2</v>
      </c>
      <c r="AT15" s="5" t="b">
        <v>1</v>
      </c>
      <c r="AU15" s="126">
        <v>1.9495746976692856</v>
      </c>
      <c r="AV15" s="5" t="b">
        <v>0</v>
      </c>
      <c r="AW15" s="126">
        <v>0.13056030616483169</v>
      </c>
      <c r="AX15" s="5" t="b">
        <v>0</v>
      </c>
      <c r="AY15" s="126">
        <v>621.33212645560388</v>
      </c>
      <c r="AZ15" s="5" t="b">
        <v>0</v>
      </c>
      <c r="BA15" s="126">
        <v>68.286884548692186</v>
      </c>
      <c r="BB15" s="5" t="b">
        <v>0</v>
      </c>
    </row>
    <row r="16" spans="1:54" s="5" customFormat="1" ht="13">
      <c r="A16" s="5" t="s">
        <v>266</v>
      </c>
      <c r="B16" s="5" t="s">
        <v>1400</v>
      </c>
      <c r="C16" s="5" t="s">
        <v>304</v>
      </c>
      <c r="D16" s="5" t="s">
        <v>291</v>
      </c>
      <c r="E16" s="51">
        <f t="shared" si="0"/>
        <v>0.17000000000000004</v>
      </c>
      <c r="F16" s="51">
        <v>83</v>
      </c>
      <c r="G16" s="51">
        <v>5.45</v>
      </c>
      <c r="H16" s="51">
        <f t="shared" si="1"/>
        <v>7.990000000000002</v>
      </c>
      <c r="I16" s="84">
        <v>-25.28</v>
      </c>
      <c r="J16" s="84">
        <v>47</v>
      </c>
      <c r="K16" s="84">
        <v>8.6999999999999993</v>
      </c>
      <c r="L16" s="84">
        <v>12.67</v>
      </c>
      <c r="M16" s="17">
        <v>12.6</v>
      </c>
      <c r="N16" s="84">
        <f t="shared" si="2"/>
        <v>12.341847000000005</v>
      </c>
      <c r="O16" s="84">
        <v>5.73</v>
      </c>
      <c r="P16" s="84">
        <f t="shared" si="3"/>
        <v>0.20331847000000008</v>
      </c>
      <c r="Q16" s="45">
        <v>4.03</v>
      </c>
      <c r="R16" s="51">
        <v>4.0868055555555554</v>
      </c>
      <c r="S16" s="126">
        <v>0.30739951958127548</v>
      </c>
      <c r="T16" s="126" t="b">
        <v>1</v>
      </c>
      <c r="U16" s="126">
        <v>9.8367846266008155E-2</v>
      </c>
      <c r="V16" s="5" t="b">
        <v>1</v>
      </c>
      <c r="W16" s="126">
        <v>5.0879920482418031E-2</v>
      </c>
      <c r="X16" s="5" t="b">
        <v>1</v>
      </c>
      <c r="Y16" s="126">
        <v>2.3798672483711678E-2</v>
      </c>
      <c r="Z16" s="5" t="b">
        <v>1</v>
      </c>
      <c r="AA16" s="126">
        <v>3.9175978453900409</v>
      </c>
      <c r="AB16" s="5" t="b">
        <v>0</v>
      </c>
      <c r="AC16" s="126">
        <v>5.0886178712637351</v>
      </c>
      <c r="AD16" s="5" t="b">
        <v>0</v>
      </c>
      <c r="AE16" s="126">
        <v>18.480072174456154</v>
      </c>
      <c r="AF16" s="5" t="b">
        <v>0</v>
      </c>
      <c r="AG16" s="126">
        <v>14.855217039553754</v>
      </c>
      <c r="AH16" s="5" t="b">
        <v>0</v>
      </c>
      <c r="AI16" s="126">
        <v>108.42153199362552</v>
      </c>
      <c r="AJ16" s="5" t="b">
        <v>0</v>
      </c>
      <c r="AK16" s="126">
        <v>70.943333382353273</v>
      </c>
      <c r="AL16" s="5" t="b">
        <v>0</v>
      </c>
      <c r="AM16" s="126">
        <v>134.25956825270222</v>
      </c>
      <c r="AN16" s="5" t="b">
        <v>0</v>
      </c>
      <c r="AO16" s="126">
        <v>3.776390802075186</v>
      </c>
      <c r="AP16" s="5" t="b">
        <v>0</v>
      </c>
      <c r="AQ16" s="126">
        <v>2.2356328696820055E-2</v>
      </c>
      <c r="AR16" s="5" t="b">
        <v>1</v>
      </c>
      <c r="AS16" s="126">
        <v>3.688794234975306E-2</v>
      </c>
      <c r="AT16" s="5" t="b">
        <v>1</v>
      </c>
      <c r="AU16" s="126">
        <v>1.9363180224550431</v>
      </c>
      <c r="AV16" s="5" t="b">
        <v>0</v>
      </c>
      <c r="AW16" s="126">
        <v>0.20068320913922041</v>
      </c>
      <c r="AX16" s="5" t="b">
        <v>0</v>
      </c>
      <c r="AY16" s="126">
        <v>569.63770241231191</v>
      </c>
      <c r="AZ16" s="5" t="b">
        <v>0</v>
      </c>
      <c r="BA16" s="126">
        <v>47.186279534352792</v>
      </c>
      <c r="BB16" s="5" t="b">
        <v>0</v>
      </c>
    </row>
    <row r="17" spans="1:54" s="5" customFormat="1" ht="13">
      <c r="A17" s="5" t="s">
        <v>265</v>
      </c>
      <c r="B17" s="5" t="s">
        <v>1401</v>
      </c>
      <c r="C17" s="5" t="s">
        <v>305</v>
      </c>
      <c r="D17" s="5" t="s">
        <v>291</v>
      </c>
      <c r="E17" s="51">
        <f t="shared" si="0"/>
        <v>0.16200000000000003</v>
      </c>
      <c r="F17" s="51">
        <v>83.8</v>
      </c>
      <c r="G17" s="51">
        <v>4.8600000000000003</v>
      </c>
      <c r="H17" s="51">
        <f t="shared" si="1"/>
        <v>7.1280000000000019</v>
      </c>
      <c r="I17" s="84">
        <v>-22.81</v>
      </c>
      <c r="J17" s="84">
        <v>44</v>
      </c>
      <c r="K17" s="84">
        <v>9.99</v>
      </c>
      <c r="L17" s="84">
        <v>12.01</v>
      </c>
      <c r="M17" s="17">
        <v>12.6</v>
      </c>
      <c r="N17" s="84">
        <f t="shared" si="2"/>
        <v>11.148402600000002</v>
      </c>
      <c r="O17" s="84">
        <v>5.73</v>
      </c>
      <c r="P17" s="84">
        <f t="shared" si="3"/>
        <v>0.18276402600000005</v>
      </c>
      <c r="Q17" s="45">
        <v>4.03</v>
      </c>
      <c r="R17" s="51">
        <v>4.5347222222222232</v>
      </c>
      <c r="S17" s="126">
        <v>0.34197101786321987</v>
      </c>
      <c r="T17" s="126" t="b">
        <v>1</v>
      </c>
      <c r="U17" s="126">
        <v>0.10943072571623036</v>
      </c>
      <c r="V17" s="5" t="b">
        <v>1</v>
      </c>
      <c r="W17" s="126">
        <v>5.660209950839503E-2</v>
      </c>
      <c r="X17" s="5" t="b">
        <v>1</v>
      </c>
      <c r="Y17" s="126">
        <v>2.6475175576507377E-2</v>
      </c>
      <c r="Z17" s="5" t="b">
        <v>1</v>
      </c>
      <c r="AA17" s="126">
        <v>2.9287492277063314</v>
      </c>
      <c r="AB17" s="5" t="b">
        <v>0</v>
      </c>
      <c r="AC17" s="126">
        <v>11.193887794964636</v>
      </c>
      <c r="AD17" s="5" t="b">
        <v>0</v>
      </c>
      <c r="AE17" s="126">
        <v>44.984673296702255</v>
      </c>
      <c r="AF17" s="5" t="b">
        <v>0</v>
      </c>
      <c r="AG17" s="126">
        <v>21.780216200752761</v>
      </c>
      <c r="AH17" s="5" t="b">
        <v>0</v>
      </c>
      <c r="AI17" s="126">
        <v>99.644390630790738</v>
      </c>
      <c r="AJ17" s="5" t="b">
        <v>0</v>
      </c>
      <c r="AK17" s="126">
        <v>56.238638560085107</v>
      </c>
      <c r="AL17" s="5" t="b">
        <v>0</v>
      </c>
      <c r="AM17" s="126">
        <v>105.82060607485192</v>
      </c>
      <c r="AN17" s="5" t="b">
        <v>0</v>
      </c>
      <c r="AO17" s="126">
        <v>2.5447568111680789</v>
      </c>
      <c r="AP17" s="5" t="b">
        <v>0</v>
      </c>
      <c r="AQ17" s="126">
        <v>2.4870619480961469E-2</v>
      </c>
      <c r="AR17" s="5" t="b">
        <v>1</v>
      </c>
      <c r="AS17" s="126">
        <v>4.1036522143586385E-2</v>
      </c>
      <c r="AT17" s="5" t="b">
        <v>1</v>
      </c>
      <c r="AU17" s="126">
        <v>3.0511623011143243</v>
      </c>
      <c r="AV17" s="5" t="b">
        <v>0</v>
      </c>
      <c r="AW17" s="126">
        <v>0.29405056720386186</v>
      </c>
      <c r="AX17" s="5" t="b">
        <v>0</v>
      </c>
      <c r="AY17" s="126">
        <v>772.60221447184074</v>
      </c>
      <c r="AZ17" s="5" t="b">
        <v>0</v>
      </c>
      <c r="BA17" s="126">
        <v>39.806250334690468</v>
      </c>
      <c r="BB17" s="5" t="b">
        <v>0</v>
      </c>
    </row>
    <row r="18" spans="1:54" s="5" customFormat="1" ht="13">
      <c r="A18" s="5" t="s">
        <v>268</v>
      </c>
      <c r="B18" s="5" t="s">
        <v>1402</v>
      </c>
      <c r="C18" s="5" t="s">
        <v>306</v>
      </c>
      <c r="D18" s="5" t="s">
        <v>291</v>
      </c>
      <c r="E18" s="51">
        <f t="shared" si="0"/>
        <v>0.20299999999999996</v>
      </c>
      <c r="F18" s="51">
        <v>79.7</v>
      </c>
      <c r="G18" s="51">
        <v>8.61</v>
      </c>
      <c r="H18" s="51">
        <f t="shared" si="1"/>
        <v>10.109399999999997</v>
      </c>
      <c r="I18" s="84">
        <v>-24.36</v>
      </c>
      <c r="J18" s="84">
        <v>49.8</v>
      </c>
      <c r="K18" s="84">
        <v>8.3800000000000008</v>
      </c>
      <c r="L18" s="84">
        <v>13.79</v>
      </c>
      <c r="M18" s="17">
        <v>12.6</v>
      </c>
      <c r="N18" s="84">
        <f t="shared" si="2"/>
        <v>16.040390099999996</v>
      </c>
      <c r="O18" s="84">
        <v>5.73</v>
      </c>
      <c r="P18" s="84">
        <f t="shared" si="3"/>
        <v>0.26149790099999992</v>
      </c>
      <c r="Q18" s="45">
        <v>4.03</v>
      </c>
      <c r="R18" s="51">
        <v>3.9756944444444446</v>
      </c>
      <c r="S18" s="126">
        <v>0.23900765459681461</v>
      </c>
      <c r="T18" s="126" t="b">
        <v>1</v>
      </c>
      <c r="U18" s="126">
        <v>7.6482449470980679E-2</v>
      </c>
      <c r="V18" s="5" t="b">
        <v>1</v>
      </c>
      <c r="W18" s="126">
        <v>3.9559887657403807E-2</v>
      </c>
      <c r="X18" s="5" t="b">
        <v>1</v>
      </c>
      <c r="Y18" s="126">
        <v>1.8503818420398572E-2</v>
      </c>
      <c r="Z18" s="5" t="b">
        <v>1</v>
      </c>
      <c r="AA18" s="126">
        <v>4.9461582485130551</v>
      </c>
      <c r="AB18" s="5" t="b">
        <v>0</v>
      </c>
      <c r="AC18" s="126">
        <v>11.907782005485393</v>
      </c>
      <c r="AD18" s="5" t="b">
        <v>0</v>
      </c>
      <c r="AE18" s="126">
        <v>31.466982979721902</v>
      </c>
      <c r="AF18" s="5" t="b">
        <v>0</v>
      </c>
      <c r="AG18" s="126">
        <v>22.674254658740079</v>
      </c>
      <c r="AH18" s="5" t="b">
        <v>0</v>
      </c>
      <c r="AI18" s="126">
        <v>84.634522553968822</v>
      </c>
      <c r="AJ18" s="5" t="b">
        <v>0</v>
      </c>
      <c r="AK18" s="126">
        <v>75.48412405803596</v>
      </c>
      <c r="AL18" s="5" t="b">
        <v>0</v>
      </c>
      <c r="AM18" s="126">
        <v>115.41664343990283</v>
      </c>
      <c r="AN18" s="5" t="b">
        <v>0</v>
      </c>
      <c r="AO18" s="126">
        <v>3.617964031000005</v>
      </c>
      <c r="AP18" s="5" t="b">
        <v>0</v>
      </c>
      <c r="AQ18" s="126">
        <v>1.7382374879768351E-2</v>
      </c>
      <c r="AR18" s="5" t="b">
        <v>1</v>
      </c>
      <c r="AS18" s="126">
        <v>2.8680918551617751E-2</v>
      </c>
      <c r="AT18" s="5" t="b">
        <v>1</v>
      </c>
      <c r="AU18" s="126">
        <v>1.4990075006780683</v>
      </c>
      <c r="AV18" s="5" t="b">
        <v>0</v>
      </c>
      <c r="AW18" s="126">
        <v>0.27162882949319545</v>
      </c>
      <c r="AX18" s="5" t="b">
        <v>0</v>
      </c>
      <c r="AY18" s="126">
        <v>610.34698732417621</v>
      </c>
      <c r="AZ18" s="5" t="b">
        <v>0</v>
      </c>
      <c r="BA18" s="126">
        <v>48.463981709640642</v>
      </c>
      <c r="BB18" s="5" t="b">
        <v>0</v>
      </c>
    </row>
    <row r="19" spans="1:54" s="5" customFormat="1" ht="13">
      <c r="A19" s="5" t="s">
        <v>265</v>
      </c>
      <c r="B19" s="5" t="s">
        <v>1403</v>
      </c>
      <c r="C19" s="5" t="s">
        <v>307</v>
      </c>
      <c r="D19" s="5" t="s">
        <v>291</v>
      </c>
      <c r="E19" s="51">
        <f t="shared" si="0"/>
        <v>0.16799999999999993</v>
      </c>
      <c r="F19" s="51">
        <v>83.2</v>
      </c>
      <c r="G19" s="51">
        <v>5.24</v>
      </c>
      <c r="H19" s="51">
        <f t="shared" si="1"/>
        <v>8.8535999999999966</v>
      </c>
      <c r="I19" s="84">
        <v>-24.4</v>
      </c>
      <c r="J19" s="84">
        <v>52.7</v>
      </c>
      <c r="K19" s="84">
        <v>9.16</v>
      </c>
      <c r="L19" s="84">
        <v>14.35</v>
      </c>
      <c r="M19" s="17">
        <v>12.6</v>
      </c>
      <c r="N19" s="84">
        <f t="shared" si="2"/>
        <v>13.813883999999996</v>
      </c>
      <c r="O19" s="84">
        <v>5.73</v>
      </c>
      <c r="P19" s="84">
        <f t="shared" si="3"/>
        <v>0.22667483999999993</v>
      </c>
      <c r="Q19" s="45">
        <v>4.03</v>
      </c>
      <c r="R19" s="51">
        <v>4.2465277777777786</v>
      </c>
      <c r="S19" s="126">
        <v>0.27572535178584451</v>
      </c>
      <c r="T19" s="126" t="b">
        <v>1</v>
      </c>
      <c r="U19" s="126">
        <v>8.8232112571470248E-2</v>
      </c>
      <c r="V19" s="5" t="b">
        <v>1</v>
      </c>
      <c r="W19" s="126">
        <v>4.56372996059329E-2</v>
      </c>
      <c r="X19" s="5" t="b">
        <v>1</v>
      </c>
      <c r="Y19" s="126">
        <v>2.1346478847936372E-2</v>
      </c>
      <c r="Z19" s="5" t="b">
        <v>1</v>
      </c>
      <c r="AA19" s="126">
        <v>4.4113850482920833</v>
      </c>
      <c r="AB19" s="5" t="b">
        <v>0</v>
      </c>
      <c r="AC19" s="126">
        <v>5.0620968785066767</v>
      </c>
      <c r="AD19" s="5" t="b">
        <v>0</v>
      </c>
      <c r="AE19" s="126">
        <v>18.532272924511609</v>
      </c>
      <c r="AF19" s="5" t="b">
        <v>0</v>
      </c>
      <c r="AG19" s="126">
        <v>10.037108661905313</v>
      </c>
      <c r="AH19" s="5" t="b">
        <v>0</v>
      </c>
      <c r="AI19" s="126">
        <v>64.989435969161832</v>
      </c>
      <c r="AJ19" s="5" t="b">
        <v>0</v>
      </c>
      <c r="AK19" s="126">
        <v>42.331958853483705</v>
      </c>
      <c r="AL19" s="5" t="b">
        <v>0</v>
      </c>
      <c r="AM19" s="126">
        <v>98.131755601989198</v>
      </c>
      <c r="AN19" s="5" t="b">
        <v>0</v>
      </c>
      <c r="AO19" s="126">
        <v>3.4594046697022049</v>
      </c>
      <c r="AP19" s="5" t="b">
        <v>0</v>
      </c>
      <c r="AQ19" s="126">
        <v>2.0052752857152346E-2</v>
      </c>
      <c r="AR19" s="5" t="b">
        <v>1</v>
      </c>
      <c r="AS19" s="126">
        <v>3.3087042214301338E-2</v>
      </c>
      <c r="AT19" s="5" t="b">
        <v>1</v>
      </c>
      <c r="AU19" s="126">
        <v>3.4736497722574549</v>
      </c>
      <c r="AV19" s="5" t="b">
        <v>0</v>
      </c>
      <c r="AW19" s="126">
        <v>0.117036739343718</v>
      </c>
      <c r="AX19" s="5" t="b">
        <v>0</v>
      </c>
      <c r="AY19" s="126">
        <v>331.86257194441856</v>
      </c>
      <c r="AZ19" s="5" t="b">
        <v>0</v>
      </c>
      <c r="BA19" s="126">
        <v>47.22740643605524</v>
      </c>
      <c r="BB19" s="5" t="b">
        <v>0</v>
      </c>
    </row>
    <row r="20" spans="1:54" s="5" customFormat="1" ht="13">
      <c r="A20" s="5" t="s">
        <v>267</v>
      </c>
      <c r="B20" s="5" t="s">
        <v>1404</v>
      </c>
      <c r="C20" s="5" t="s">
        <v>308</v>
      </c>
      <c r="D20" s="5" t="s">
        <v>291</v>
      </c>
      <c r="E20" s="51">
        <f t="shared" si="0"/>
        <v>0.16900000000000004</v>
      </c>
      <c r="F20" s="51">
        <v>83.1</v>
      </c>
      <c r="G20" s="51">
        <v>5</v>
      </c>
      <c r="H20" s="51">
        <f t="shared" si="1"/>
        <v>6.8276000000000012</v>
      </c>
      <c r="I20" s="84">
        <v>-23.31</v>
      </c>
      <c r="J20" s="84">
        <v>40.4</v>
      </c>
      <c r="K20" s="84">
        <v>10.119999999999999</v>
      </c>
      <c r="L20" s="84">
        <v>10.87</v>
      </c>
      <c r="M20" s="17">
        <v>12.6</v>
      </c>
      <c r="N20" s="84">
        <f t="shared" si="2"/>
        <v>10.526181900000003</v>
      </c>
      <c r="O20" s="84">
        <v>5.73</v>
      </c>
      <c r="P20" s="84">
        <f t="shared" si="3"/>
        <v>0.17353781900000004</v>
      </c>
      <c r="Q20" s="45">
        <v>4.03</v>
      </c>
      <c r="R20" s="51">
        <v>4.5798611111111107</v>
      </c>
      <c r="S20" s="126">
        <v>0.36015204270833889</v>
      </c>
      <c r="T20" s="126" t="b">
        <v>1</v>
      </c>
      <c r="U20" s="126">
        <v>0.11524865366666845</v>
      </c>
      <c r="V20" s="5" t="b">
        <v>1</v>
      </c>
      <c r="W20" s="126">
        <v>5.9611372586207835E-2</v>
      </c>
      <c r="X20" s="5" t="b">
        <v>1</v>
      </c>
      <c r="Y20" s="126">
        <v>2.7882738790323044E-2</v>
      </c>
      <c r="Z20" s="5" t="b">
        <v>1</v>
      </c>
      <c r="AA20" s="126">
        <v>5.2673244671814148</v>
      </c>
      <c r="AB20" s="5" t="b">
        <v>0</v>
      </c>
      <c r="AC20" s="126">
        <v>7.6825328777469526</v>
      </c>
      <c r="AD20" s="5" t="b">
        <v>0</v>
      </c>
      <c r="AE20" s="126">
        <v>12.260209401387021</v>
      </c>
      <c r="AF20" s="5" t="b">
        <v>0</v>
      </c>
      <c r="AG20" s="126">
        <v>8.1408191490524597</v>
      </c>
      <c r="AH20" s="5" t="b">
        <v>0</v>
      </c>
      <c r="AI20" s="126">
        <v>37.570600100719247</v>
      </c>
      <c r="AJ20" s="5" t="b">
        <v>0</v>
      </c>
      <c r="AK20" s="126">
        <v>22.537565716439016</v>
      </c>
      <c r="AL20" s="5" t="b">
        <v>0</v>
      </c>
      <c r="AM20" s="126">
        <v>38.703667239243096</v>
      </c>
      <c r="AN20" s="5" t="b">
        <v>0</v>
      </c>
      <c r="AO20" s="126">
        <v>7.3586265366167802E-2</v>
      </c>
      <c r="AP20" s="5" t="b">
        <v>0</v>
      </c>
      <c r="AQ20" s="126">
        <v>2.6192875833333761E-2</v>
      </c>
      <c r="AR20" s="5" t="b">
        <v>1</v>
      </c>
      <c r="AS20" s="126">
        <v>4.3218245125000665E-2</v>
      </c>
      <c r="AT20" s="5" t="b">
        <v>1</v>
      </c>
      <c r="AU20" s="126">
        <v>1.5784557941143658</v>
      </c>
      <c r="AV20" s="5" t="b">
        <v>0</v>
      </c>
      <c r="AW20" s="126">
        <v>0.33780855372469781</v>
      </c>
      <c r="AX20" s="5" t="b">
        <v>0</v>
      </c>
      <c r="AY20" s="126">
        <v>273.30500926789631</v>
      </c>
      <c r="AZ20" s="5" t="b">
        <v>0</v>
      </c>
      <c r="BA20" s="126">
        <v>9.8789518320067309</v>
      </c>
      <c r="BB20" s="5" t="b">
        <v>0</v>
      </c>
    </row>
    <row r="21" spans="1:54" s="5" customFormat="1" ht="13">
      <c r="A21" s="5" t="s">
        <v>266</v>
      </c>
      <c r="B21" s="5" t="s">
        <v>1405</v>
      </c>
      <c r="C21" s="5" t="s">
        <v>184</v>
      </c>
      <c r="D21" s="5" t="s">
        <v>271</v>
      </c>
      <c r="E21" s="51">
        <f t="shared" si="0"/>
        <v>0.33474347434743468</v>
      </c>
      <c r="F21" s="51">
        <v>66.525652565256536</v>
      </c>
      <c r="G21" s="51">
        <v>3.460451977400592</v>
      </c>
      <c r="H21" s="51">
        <f t="shared" si="1"/>
        <v>16.636750675067503</v>
      </c>
      <c r="I21" s="84">
        <v>-25.15</v>
      </c>
      <c r="J21" s="84">
        <v>49.7</v>
      </c>
      <c r="K21" s="84">
        <v>7.04</v>
      </c>
      <c r="L21" s="84">
        <v>12.57</v>
      </c>
      <c r="M21" s="17">
        <v>19.600000000000001</v>
      </c>
      <c r="N21" s="84">
        <f t="shared" si="2"/>
        <v>24.488962250225022</v>
      </c>
      <c r="O21" s="84">
        <v>5.82</v>
      </c>
      <c r="P21" s="84">
        <f t="shared" si="3"/>
        <v>0.41125712925292524</v>
      </c>
      <c r="Q21" s="45">
        <v>3.28</v>
      </c>
      <c r="R21" s="51">
        <v>3.5104166666666665</v>
      </c>
      <c r="S21" s="126">
        <v>0.15197304935123004</v>
      </c>
      <c r="T21" s="126" t="b">
        <v>1</v>
      </c>
      <c r="U21" s="126">
        <v>4.8631375792393614E-2</v>
      </c>
      <c r="V21" s="5" t="b">
        <v>1</v>
      </c>
      <c r="W21" s="126">
        <v>2.5154159892617396E-2</v>
      </c>
      <c r="X21" s="5" t="b">
        <v>1</v>
      </c>
      <c r="Y21" s="126">
        <v>1.176565543364363E-2</v>
      </c>
      <c r="Z21" s="5" t="b">
        <v>1</v>
      </c>
      <c r="AA21" s="126">
        <v>0.3328331359231419</v>
      </c>
      <c r="AB21" s="5" t="b">
        <v>0</v>
      </c>
      <c r="AC21" s="126">
        <v>1.9487321750649007</v>
      </c>
      <c r="AD21" s="5" t="b">
        <v>0</v>
      </c>
      <c r="AE21" s="126">
        <v>5.0264903705260116</v>
      </c>
      <c r="AF21" s="5" t="b">
        <v>0</v>
      </c>
      <c r="AG21" s="126">
        <v>1.7689662944483178</v>
      </c>
      <c r="AH21" s="5" t="b">
        <v>0</v>
      </c>
      <c r="AI21" s="126">
        <v>7.3277513887099746</v>
      </c>
      <c r="AJ21" s="5" t="b">
        <v>0</v>
      </c>
      <c r="AK21" s="126">
        <v>2.8670384441526693</v>
      </c>
      <c r="AL21" s="5" t="b">
        <v>0</v>
      </c>
      <c r="AM21" s="126">
        <v>5.0738086991720106</v>
      </c>
      <c r="AN21" s="5" t="b">
        <v>0</v>
      </c>
      <c r="AO21" s="126">
        <v>8.384719964205806E-3</v>
      </c>
      <c r="AP21" s="5" t="b">
        <v>1</v>
      </c>
      <c r="AQ21" s="126">
        <v>1.1052585407362195E-2</v>
      </c>
      <c r="AR21" s="5" t="b">
        <v>1</v>
      </c>
      <c r="AS21" s="126">
        <v>1.8236765922147603E-2</v>
      </c>
      <c r="AT21" s="5" t="b">
        <v>1</v>
      </c>
      <c r="AU21" s="126">
        <v>8.7888028540470363E-3</v>
      </c>
      <c r="AV21" s="5" t="b">
        <v>1</v>
      </c>
      <c r="AW21" s="126">
        <v>9.1183829610738017E-3</v>
      </c>
      <c r="AX21" s="5" t="b">
        <v>1</v>
      </c>
      <c r="AY21" s="126">
        <v>199.35608417924567</v>
      </c>
      <c r="AZ21" s="5" t="b">
        <v>0</v>
      </c>
      <c r="BA21" s="126">
        <v>2.9901983628444557</v>
      </c>
      <c r="BB21" s="5" t="b">
        <v>0</v>
      </c>
    </row>
    <row r="22" spans="1:54" s="5" customFormat="1" ht="13">
      <c r="A22" s="5" t="s">
        <v>267</v>
      </c>
      <c r="B22" s="5" t="s">
        <v>1406</v>
      </c>
      <c r="C22" s="5" t="s">
        <v>186</v>
      </c>
      <c r="D22" s="5" t="s">
        <v>271</v>
      </c>
      <c r="E22" s="51">
        <f t="shared" si="0"/>
        <v>0.27115685013323532</v>
      </c>
      <c r="F22" s="51">
        <v>72.884314986676472</v>
      </c>
      <c r="G22" s="51">
        <v>3.6111111111100969</v>
      </c>
      <c r="H22" s="51">
        <f t="shared" si="1"/>
        <v>13.12399154644859</v>
      </c>
      <c r="I22" s="84">
        <v>-24.23</v>
      </c>
      <c r="J22" s="84">
        <v>48.4</v>
      </c>
      <c r="K22" s="84">
        <v>10.220000000000001</v>
      </c>
      <c r="L22" s="84">
        <v>10.98</v>
      </c>
      <c r="M22" s="17">
        <v>19.600000000000001</v>
      </c>
      <c r="N22" s="84">
        <f t="shared" si="2"/>
        <v>17.327898888174218</v>
      </c>
      <c r="O22" s="84">
        <v>5.82</v>
      </c>
      <c r="P22" s="84">
        <f t="shared" si="3"/>
        <v>0.30451890434622808</v>
      </c>
      <c r="Q22" s="45">
        <v>3.28</v>
      </c>
      <c r="R22" s="51">
        <v>4.6145833333333339</v>
      </c>
      <c r="S22" s="126">
        <v>0.2052417735252966</v>
      </c>
      <c r="T22" s="126" t="b">
        <v>1</v>
      </c>
      <c r="U22" s="126">
        <v>6.5677367528094915E-2</v>
      </c>
      <c r="V22" s="5" t="b">
        <v>1</v>
      </c>
      <c r="W22" s="126">
        <v>3.3971052169704273E-2</v>
      </c>
      <c r="X22" s="5" t="b">
        <v>1</v>
      </c>
      <c r="Y22" s="126">
        <v>1.5889685692281046E-2</v>
      </c>
      <c r="Z22" s="5" t="b">
        <v>1</v>
      </c>
      <c r="AA22" s="126">
        <v>2.0105316590233145E-2</v>
      </c>
      <c r="AB22" s="5" t="b">
        <v>1</v>
      </c>
      <c r="AC22" s="126">
        <v>2.0524177352529659E-2</v>
      </c>
      <c r="AD22" s="5" t="b">
        <v>1</v>
      </c>
      <c r="AE22" s="126">
        <v>1.9316872802380852E-2</v>
      </c>
      <c r="AF22" s="5" t="b">
        <v>1</v>
      </c>
      <c r="AG22" s="126">
        <v>1.2470386239511693E-2</v>
      </c>
      <c r="AH22" s="5" t="b">
        <v>1</v>
      </c>
      <c r="AI22" s="126">
        <v>1.1728101344302657E-2</v>
      </c>
      <c r="AJ22" s="5" t="b">
        <v>1</v>
      </c>
      <c r="AK22" s="126">
        <v>1.6697635812227503E-2</v>
      </c>
      <c r="AL22" s="5" t="b">
        <v>1</v>
      </c>
      <c r="AM22" s="126">
        <v>1.6150172342974171E-2</v>
      </c>
      <c r="AN22" s="5" t="b">
        <v>1</v>
      </c>
      <c r="AO22" s="126">
        <v>1.1323684056568101E-2</v>
      </c>
      <c r="AP22" s="5" t="b">
        <v>1</v>
      </c>
      <c r="AQ22" s="126">
        <v>1.4926674438203402E-2</v>
      </c>
      <c r="AR22" s="5" t="b">
        <v>1</v>
      </c>
      <c r="AS22" s="126">
        <v>2.462901282303559E-2</v>
      </c>
      <c r="AT22" s="5" t="b">
        <v>1</v>
      </c>
      <c r="AU22" s="126">
        <v>1.186940377013763E-2</v>
      </c>
      <c r="AV22" s="5" t="b">
        <v>1</v>
      </c>
      <c r="AW22" s="126">
        <v>1.2314506411517795E-2</v>
      </c>
      <c r="AX22" s="5" t="b">
        <v>1</v>
      </c>
      <c r="AY22" s="126">
        <v>177.23456698525368</v>
      </c>
      <c r="AZ22" s="5" t="b">
        <v>0</v>
      </c>
      <c r="BA22" s="126">
        <v>2.462901282303559E-2</v>
      </c>
      <c r="BB22" s="5" t="b">
        <v>1</v>
      </c>
    </row>
    <row r="23" spans="1:54" s="5" customFormat="1" ht="13">
      <c r="A23" s="5" t="s">
        <v>264</v>
      </c>
      <c r="B23" s="5" t="s">
        <v>1407</v>
      </c>
      <c r="C23" s="5" t="s">
        <v>206</v>
      </c>
      <c r="D23" s="5" t="s">
        <v>1408</v>
      </c>
      <c r="E23" s="51">
        <f t="shared" si="0"/>
        <v>0.3430040752959439</v>
      </c>
      <c r="F23" s="51">
        <v>65.699592470405605</v>
      </c>
      <c r="G23" s="51">
        <v>9.6446700507614853</v>
      </c>
      <c r="H23" s="51">
        <f t="shared" si="1"/>
        <v>17.596109062681922</v>
      </c>
      <c r="I23" s="84">
        <v>-24.29</v>
      </c>
      <c r="J23" s="84">
        <v>51.3</v>
      </c>
      <c r="K23" s="84">
        <v>6.63</v>
      </c>
      <c r="L23" s="84">
        <v>11.38</v>
      </c>
      <c r="M23" s="17">
        <v>19.600000000000001</v>
      </c>
      <c r="N23" s="84">
        <f t="shared" si="2"/>
        <v>22.717708713370843</v>
      </c>
      <c r="O23" s="84">
        <v>5.82</v>
      </c>
      <c r="P23" s="84">
        <f t="shared" si="3"/>
        <v>0.40313817776052763</v>
      </c>
      <c r="Q23" s="45">
        <v>2.46</v>
      </c>
      <c r="R23" s="51">
        <v>3.03125</v>
      </c>
      <c r="S23" s="126">
        <v>0.15503369179072463</v>
      </c>
      <c r="T23" s="126" t="b">
        <v>1</v>
      </c>
      <c r="U23" s="126">
        <v>4.9610781373031883E-2</v>
      </c>
      <c r="V23" s="5" t="b">
        <v>1</v>
      </c>
      <c r="W23" s="126">
        <v>2.5660748986050981E-2</v>
      </c>
      <c r="X23" s="5" t="b">
        <v>1</v>
      </c>
      <c r="Y23" s="126">
        <v>1.2002608396701276E-2</v>
      </c>
      <c r="Z23" s="5" t="b">
        <v>1</v>
      </c>
      <c r="AA23" s="126">
        <v>1.5186973889703645E-2</v>
      </c>
      <c r="AB23" s="5" t="b">
        <v>1</v>
      </c>
      <c r="AC23" s="126">
        <v>1.5503369179072465E-2</v>
      </c>
      <c r="AD23" s="5" t="b">
        <v>1</v>
      </c>
      <c r="AE23" s="126">
        <v>1.4591406286185845E-2</v>
      </c>
      <c r="AF23" s="5" t="b">
        <v>1</v>
      </c>
      <c r="AG23" s="126">
        <v>9.419768615132636E-3</v>
      </c>
      <c r="AH23" s="5" t="b">
        <v>1</v>
      </c>
      <c r="AI23" s="126">
        <v>8.8590681023271185E-3</v>
      </c>
      <c r="AJ23" s="5" t="b">
        <v>1</v>
      </c>
      <c r="AK23" s="126">
        <v>1.2612910518567416E-2</v>
      </c>
      <c r="AL23" s="5" t="b">
        <v>1</v>
      </c>
      <c r="AM23" s="126">
        <v>1.2199372468778341E-2</v>
      </c>
      <c r="AN23" s="5" t="b">
        <v>1</v>
      </c>
      <c r="AO23" s="126">
        <v>8.5535829953503357E-3</v>
      </c>
      <c r="AP23" s="5" t="b">
        <v>1</v>
      </c>
      <c r="AQ23" s="126">
        <v>1.1275177584779984E-2</v>
      </c>
      <c r="AR23" s="5" t="b">
        <v>1</v>
      </c>
      <c r="AS23" s="126">
        <v>1.8604043014886957E-2</v>
      </c>
      <c r="AT23" s="5" t="b">
        <v>1</v>
      </c>
      <c r="AU23" s="126">
        <v>8.9658038625961209E-3</v>
      </c>
      <c r="AV23" s="5" t="b">
        <v>1</v>
      </c>
      <c r="AW23" s="126">
        <v>9.3020215074434785E-3</v>
      </c>
      <c r="AX23" s="5" t="b">
        <v>1</v>
      </c>
      <c r="AY23" s="126">
        <v>296.75742328971359</v>
      </c>
      <c r="AZ23" s="5" t="b">
        <v>0</v>
      </c>
      <c r="BA23" s="126">
        <v>1.8604043014886957E-2</v>
      </c>
      <c r="BB23" s="5" t="b">
        <v>1</v>
      </c>
    </row>
    <row r="24" spans="1:54" s="5" customFormat="1" ht="13">
      <c r="A24" s="5" t="s">
        <v>265</v>
      </c>
      <c r="B24" s="5" t="s">
        <v>1409</v>
      </c>
      <c r="C24" s="5" t="s">
        <v>202</v>
      </c>
      <c r="D24" s="5" t="s">
        <v>1408</v>
      </c>
      <c r="E24" s="51">
        <f t="shared" si="0"/>
        <v>0.28288729739917073</v>
      </c>
      <c r="F24" s="51">
        <v>71.711270260082927</v>
      </c>
      <c r="G24" s="51">
        <v>2.7472527472536643</v>
      </c>
      <c r="H24" s="51">
        <f t="shared" si="1"/>
        <v>15.049604221635883</v>
      </c>
      <c r="I24" s="84">
        <v>-25.15</v>
      </c>
      <c r="J24" s="84">
        <v>53.2</v>
      </c>
      <c r="K24" s="84">
        <v>5.66</v>
      </c>
      <c r="L24" s="84">
        <v>8.8800000000000008</v>
      </c>
      <c r="M24" s="17">
        <v>19.600000000000001</v>
      </c>
      <c r="N24" s="84">
        <f t="shared" si="2"/>
        <v>14.620068149264984</v>
      </c>
      <c r="O24" s="84">
        <v>5.82</v>
      </c>
      <c r="P24" s="84">
        <f t="shared" si="3"/>
        <v>0.29669672370900868</v>
      </c>
      <c r="Q24" s="45">
        <v>2.46</v>
      </c>
      <c r="R24" s="51">
        <v>3.3784722222222223</v>
      </c>
      <c r="S24" s="126">
        <v>0.21065281482952317</v>
      </c>
      <c r="T24" s="126" t="b">
        <v>1</v>
      </c>
      <c r="U24" s="126">
        <v>6.740890074544742E-2</v>
      </c>
      <c r="V24" s="5" t="b">
        <v>1</v>
      </c>
      <c r="W24" s="126">
        <v>3.4866672799369364E-2</v>
      </c>
      <c r="X24" s="5" t="b">
        <v>1</v>
      </c>
      <c r="Y24" s="126">
        <v>1.6308605019059876E-2</v>
      </c>
      <c r="Z24" s="5" t="b">
        <v>1</v>
      </c>
      <c r="AA24" s="126">
        <v>2.0635377779218606E-2</v>
      </c>
      <c r="AB24" s="5" t="b">
        <v>1</v>
      </c>
      <c r="AC24" s="126">
        <v>2.1065281482952319E-2</v>
      </c>
      <c r="AD24" s="5" t="b">
        <v>1</v>
      </c>
      <c r="AE24" s="126">
        <v>1.9826147278072765E-2</v>
      </c>
      <c r="AF24" s="5" t="b">
        <v>1</v>
      </c>
      <c r="AG24" s="126">
        <v>1.279915836938875E-2</v>
      </c>
      <c r="AH24" s="5" t="b">
        <v>1</v>
      </c>
      <c r="AI24" s="126">
        <v>1.2037303704544176E-2</v>
      </c>
      <c r="AJ24" s="5" t="b">
        <v>1</v>
      </c>
      <c r="AK24" s="126">
        <v>1.7137856121723902E-2</v>
      </c>
      <c r="AL24" s="5" t="b">
        <v>1</v>
      </c>
      <c r="AM24" s="126">
        <v>1.6575959199700195E-2</v>
      </c>
      <c r="AN24" s="5" t="b">
        <v>1</v>
      </c>
      <c r="AO24" s="126">
        <v>1.1622224266456465E-2</v>
      </c>
      <c r="AP24" s="5" t="b">
        <v>1</v>
      </c>
      <c r="AQ24" s="126">
        <v>1.5320204714874426E-2</v>
      </c>
      <c r="AR24" s="5" t="b">
        <v>1</v>
      </c>
      <c r="AS24" s="126">
        <v>2.5278337779542779E-2</v>
      </c>
      <c r="AT24" s="5" t="b">
        <v>1</v>
      </c>
      <c r="AU24" s="126">
        <v>1.2182331460020613E-2</v>
      </c>
      <c r="AV24" s="5" t="b">
        <v>1</v>
      </c>
      <c r="AW24" s="126">
        <v>1.2639168889771389E-2</v>
      </c>
      <c r="AX24" s="5" t="b">
        <v>1</v>
      </c>
      <c r="AY24" s="126">
        <v>93.532317683394155</v>
      </c>
      <c r="AZ24" s="5" t="b">
        <v>0</v>
      </c>
      <c r="BA24" s="126">
        <v>2.5278337779542779E-2</v>
      </c>
      <c r="BB24" s="5" t="b">
        <v>1</v>
      </c>
    </row>
    <row r="25" spans="1:54" s="5" customFormat="1" ht="13">
      <c r="A25" s="5" t="s">
        <v>267</v>
      </c>
      <c r="B25" s="5" t="s">
        <v>1410</v>
      </c>
      <c r="C25" s="5" t="s">
        <v>210</v>
      </c>
      <c r="D25" s="5" t="s">
        <v>273</v>
      </c>
      <c r="E25" s="51">
        <f t="shared" si="0"/>
        <v>0.26425141859450041</v>
      </c>
      <c r="F25" s="51">
        <v>73.574858140549964</v>
      </c>
      <c r="G25" s="51">
        <v>2.4709302325575444</v>
      </c>
      <c r="H25" s="51">
        <f t="shared" si="1"/>
        <v>11.653487560017469</v>
      </c>
      <c r="I25" s="84">
        <v>-26.11</v>
      </c>
      <c r="J25" s="84">
        <v>44.1</v>
      </c>
      <c r="K25" s="84">
        <v>6.32</v>
      </c>
      <c r="L25" s="84">
        <v>11.12</v>
      </c>
      <c r="M25" s="17">
        <v>19.600000000000001</v>
      </c>
      <c r="N25" s="84">
        <f t="shared" si="2"/>
        <v>17.101929009166316</v>
      </c>
      <c r="O25" s="84">
        <v>5.82</v>
      </c>
      <c r="P25" s="84">
        <f t="shared" si="3"/>
        <v>0.28755416569183784</v>
      </c>
      <c r="Q25" s="45">
        <v>3.12</v>
      </c>
      <c r="R25" s="51">
        <v>3.260416666666667</v>
      </c>
      <c r="S25" s="126">
        <v>0.21735035501791045</v>
      </c>
      <c r="T25" s="126" t="b">
        <v>1</v>
      </c>
      <c r="U25" s="126">
        <v>6.9552113605731353E-2</v>
      </c>
      <c r="V25" s="5" t="b">
        <v>1</v>
      </c>
      <c r="W25" s="126">
        <v>3.5975231175378292E-2</v>
      </c>
      <c r="X25" s="5" t="b">
        <v>1</v>
      </c>
      <c r="Y25" s="126">
        <v>1.682712425945115E-2</v>
      </c>
      <c r="Z25" s="5" t="b">
        <v>1</v>
      </c>
      <c r="AA25" s="126">
        <v>0.44276875521408571</v>
      </c>
      <c r="AB25" s="5" t="b">
        <v>0</v>
      </c>
      <c r="AC25" s="126">
        <v>2.1735035501791046E-2</v>
      </c>
      <c r="AD25" s="5" t="b">
        <v>1</v>
      </c>
      <c r="AE25" s="126">
        <v>2.2659035331043187</v>
      </c>
      <c r="AF25" s="5" t="b">
        <v>0</v>
      </c>
      <c r="AG25" s="126">
        <v>3.8672018446490717</v>
      </c>
      <c r="AH25" s="5" t="b">
        <v>0</v>
      </c>
      <c r="AI25" s="126">
        <v>13.124309957117491</v>
      </c>
      <c r="AJ25" s="5" t="b">
        <v>0</v>
      </c>
      <c r="AK25" s="126">
        <v>7.2527900786352566</v>
      </c>
      <c r="AL25" s="5" t="b">
        <v>0</v>
      </c>
      <c r="AM25" s="126">
        <v>9.4080014229360529</v>
      </c>
      <c r="AN25" s="5" t="b">
        <v>0</v>
      </c>
      <c r="AO25" s="126">
        <v>1.1991743725126109E-2</v>
      </c>
      <c r="AP25" s="5" t="b">
        <v>1</v>
      </c>
      <c r="AQ25" s="126">
        <v>1.5807298546757137E-2</v>
      </c>
      <c r="AR25" s="5" t="b">
        <v>1</v>
      </c>
      <c r="AS25" s="126">
        <v>2.6082042602149254E-2</v>
      </c>
      <c r="AT25" s="5" t="b">
        <v>1</v>
      </c>
      <c r="AU25" s="126">
        <v>0.2969424180771888</v>
      </c>
      <c r="AV25" s="5" t="b">
        <v>0</v>
      </c>
      <c r="AW25" s="126">
        <v>1.3041021301074627E-2</v>
      </c>
      <c r="AX25" s="5" t="b">
        <v>1</v>
      </c>
      <c r="AY25" s="126">
        <v>92.02279366476543</v>
      </c>
      <c r="AZ25" s="5" t="b">
        <v>0</v>
      </c>
      <c r="BA25" s="126">
        <v>5.1515148817229468</v>
      </c>
      <c r="BB25" s="5" t="b">
        <v>0</v>
      </c>
    </row>
    <row r="26" spans="1:54" s="5" customFormat="1" ht="13">
      <c r="A26" s="5" t="s">
        <v>263</v>
      </c>
      <c r="B26" s="5" t="s">
        <v>1411</v>
      </c>
      <c r="C26" s="5" t="s">
        <v>214</v>
      </c>
      <c r="D26" s="5" t="s">
        <v>273</v>
      </c>
      <c r="E26" s="51">
        <f t="shared" si="0"/>
        <v>0.26417263641991684</v>
      </c>
      <c r="F26" s="51">
        <v>73.582736358008319</v>
      </c>
      <c r="G26" s="51">
        <v>2.0953757225410361</v>
      </c>
      <c r="H26" s="51">
        <f t="shared" si="1"/>
        <v>12.997293711859909</v>
      </c>
      <c r="I26" s="84">
        <v>-26.28</v>
      </c>
      <c r="J26" s="84">
        <v>49.2</v>
      </c>
      <c r="K26" s="84">
        <v>5.33</v>
      </c>
      <c r="L26" s="84">
        <v>13.07</v>
      </c>
      <c r="M26" s="17">
        <v>19.600000000000001</v>
      </c>
      <c r="N26" s="84">
        <f t="shared" si="2"/>
        <v>20.094925603608385</v>
      </c>
      <c r="O26" s="84">
        <v>5.82</v>
      </c>
      <c r="P26" s="84">
        <f t="shared" si="3"/>
        <v>0.33092219315468296</v>
      </c>
      <c r="Q26" s="45">
        <v>3.12</v>
      </c>
      <c r="R26" s="51">
        <v>2.916666666666667</v>
      </c>
      <c r="S26" s="126">
        <v>0.18886614827548187</v>
      </c>
      <c r="T26" s="126" t="b">
        <v>1</v>
      </c>
      <c r="U26" s="126">
        <v>6.0437167448154194E-2</v>
      </c>
      <c r="V26" s="5" t="b">
        <v>1</v>
      </c>
      <c r="W26" s="126">
        <v>3.126060385249356E-2</v>
      </c>
      <c r="X26" s="5" t="b">
        <v>1</v>
      </c>
      <c r="Y26" s="126">
        <v>1.4621895350359902E-2</v>
      </c>
      <c r="Z26" s="5" t="b">
        <v>1</v>
      </c>
      <c r="AA26" s="126">
        <v>0.21796664440176811</v>
      </c>
      <c r="AB26" s="5" t="b">
        <v>0</v>
      </c>
      <c r="AC26" s="126">
        <v>1.8886614827548186E-2</v>
      </c>
      <c r="AD26" s="5" t="b">
        <v>1</v>
      </c>
      <c r="AE26" s="126">
        <v>1.4264984632787834</v>
      </c>
      <c r="AF26" s="5" t="b">
        <v>0</v>
      </c>
      <c r="AG26" s="126">
        <v>1.9445658626443612</v>
      </c>
      <c r="AH26" s="5" t="b">
        <v>0</v>
      </c>
      <c r="AI26" s="126">
        <v>11.277303478572057</v>
      </c>
      <c r="AJ26" s="5" t="b">
        <v>0</v>
      </c>
      <c r="AK26" s="126">
        <v>4.0929258539238988</v>
      </c>
      <c r="AL26" s="5" t="b">
        <v>0</v>
      </c>
      <c r="AM26" s="126">
        <v>9.651604111384156</v>
      </c>
      <c r="AN26" s="5" t="b">
        <v>0</v>
      </c>
      <c r="AO26" s="126">
        <v>1.0420201284164529E-2</v>
      </c>
      <c r="AP26" s="5" t="b">
        <v>1</v>
      </c>
      <c r="AQ26" s="126">
        <v>1.3735719874580511E-2</v>
      </c>
      <c r="AR26" s="5" t="b">
        <v>1</v>
      </c>
      <c r="AS26" s="126">
        <v>2.2663937793057823E-2</v>
      </c>
      <c r="AT26" s="5" t="b">
        <v>1</v>
      </c>
      <c r="AU26" s="126">
        <v>1.0922379659304971E-2</v>
      </c>
      <c r="AV26" s="5" t="b">
        <v>1</v>
      </c>
      <c r="AW26" s="126">
        <v>1.1331968896528911E-2</v>
      </c>
      <c r="AX26" s="5" t="b">
        <v>1</v>
      </c>
      <c r="AY26" s="126">
        <v>44.835211521342146</v>
      </c>
      <c r="AZ26" s="5" t="b">
        <v>0</v>
      </c>
      <c r="BA26" s="126">
        <v>1.8188574957411014</v>
      </c>
      <c r="BB26" s="5" t="b">
        <v>0</v>
      </c>
    </row>
    <row r="27" spans="1:54" s="5" customFormat="1" ht="13">
      <c r="A27" s="5" t="s">
        <v>265</v>
      </c>
      <c r="B27" s="5" t="s">
        <v>1412</v>
      </c>
      <c r="C27" s="5" t="s">
        <v>222</v>
      </c>
      <c r="D27" s="5" t="s">
        <v>273</v>
      </c>
      <c r="E27" s="51">
        <f t="shared" si="0"/>
        <v>0.28077161313158139</v>
      </c>
      <c r="F27" s="51">
        <v>71.922838686841857</v>
      </c>
      <c r="G27" s="51">
        <v>3.0241935483872111</v>
      </c>
      <c r="H27" s="51">
        <f t="shared" si="1"/>
        <v>14.03858065657907</v>
      </c>
      <c r="I27" s="84">
        <v>-25.02</v>
      </c>
      <c r="J27" s="84">
        <v>50</v>
      </c>
      <c r="K27" s="84">
        <v>6.22</v>
      </c>
      <c r="L27" s="84">
        <v>12.24</v>
      </c>
      <c r="M27" s="17">
        <v>19.600000000000001</v>
      </c>
      <c r="N27" s="84">
        <f t="shared" si="2"/>
        <v>20.001271250331836</v>
      </c>
      <c r="O27" s="84">
        <v>5.82</v>
      </c>
      <c r="P27" s="84">
        <f t="shared" si="3"/>
        <v>0.34039851906910906</v>
      </c>
      <c r="Q27" s="45">
        <v>3.12</v>
      </c>
      <c r="R27" s="51">
        <v>3.2256944444444446</v>
      </c>
      <c r="S27" s="126">
        <v>0.18360831936319619</v>
      </c>
      <c r="T27" s="126" t="b">
        <v>1</v>
      </c>
      <c r="U27" s="126">
        <v>5.875466219622278E-2</v>
      </c>
      <c r="V27" s="5" t="b">
        <v>1</v>
      </c>
      <c r="W27" s="126">
        <v>3.0390342515287654E-2</v>
      </c>
      <c r="X27" s="5" t="b">
        <v>1</v>
      </c>
      <c r="Y27" s="126">
        <v>1.421483762811843E-2</v>
      </c>
      <c r="Z27" s="5" t="b">
        <v>1</v>
      </c>
      <c r="AA27" s="126">
        <v>1.7986121080476369E-2</v>
      </c>
      <c r="AB27" s="5" t="b">
        <v>1</v>
      </c>
      <c r="AC27" s="126">
        <v>1.836083193631962E-2</v>
      </c>
      <c r="AD27" s="5" t="b">
        <v>1</v>
      </c>
      <c r="AE27" s="126">
        <v>5.0117726853378022E-2</v>
      </c>
      <c r="AF27" s="5" t="b">
        <v>0</v>
      </c>
      <c r="AG27" s="126">
        <v>0.39371499137688881</v>
      </c>
      <c r="AH27" s="5" t="b">
        <v>0</v>
      </c>
      <c r="AI27" s="126">
        <v>4.5234039331627995</v>
      </c>
      <c r="AJ27" s="5" t="b">
        <v>0</v>
      </c>
      <c r="AK27" s="126">
        <v>1.978034457498036</v>
      </c>
      <c r="AL27" s="5" t="b">
        <v>0</v>
      </c>
      <c r="AM27" s="126">
        <v>4.8680881589369402</v>
      </c>
      <c r="AN27" s="5" t="b">
        <v>0</v>
      </c>
      <c r="AO27" s="126">
        <v>1.013011417176256E-2</v>
      </c>
      <c r="AP27" s="5" t="b">
        <v>1</v>
      </c>
      <c r="AQ27" s="126">
        <v>1.335333231732337E-2</v>
      </c>
      <c r="AR27" s="5" t="b">
        <v>1</v>
      </c>
      <c r="AS27" s="126">
        <v>2.203299832358354E-2</v>
      </c>
      <c r="AT27" s="5" t="b">
        <v>1</v>
      </c>
      <c r="AU27" s="126">
        <v>1.0618312445100498E-2</v>
      </c>
      <c r="AV27" s="5" t="b">
        <v>1</v>
      </c>
      <c r="AW27" s="126">
        <v>1.101649916179177E-2</v>
      </c>
      <c r="AX27" s="5" t="b">
        <v>1</v>
      </c>
      <c r="AY27" s="126">
        <v>127.3243030040949</v>
      </c>
      <c r="AZ27" s="5" t="b">
        <v>0</v>
      </c>
      <c r="BA27" s="126">
        <v>2.203299832358354E-2</v>
      </c>
      <c r="BB27" s="5" t="b">
        <v>1</v>
      </c>
    </row>
    <row r="28" spans="1:54" s="5" customFormat="1" ht="13">
      <c r="A28" s="5" t="s">
        <v>267</v>
      </c>
      <c r="B28" s="5" t="s">
        <v>1413</v>
      </c>
      <c r="C28" s="5" t="s">
        <v>227</v>
      </c>
      <c r="D28" s="5" t="s">
        <v>225</v>
      </c>
      <c r="E28" s="51">
        <f t="shared" si="0"/>
        <v>0.22485875706214697</v>
      </c>
      <c r="F28" s="51">
        <v>77.514124293785301</v>
      </c>
      <c r="G28" s="51">
        <v>3.8294797687849034</v>
      </c>
      <c r="H28" s="51">
        <f t="shared" si="1"/>
        <v>11.220451977401133</v>
      </c>
      <c r="I28" s="84">
        <v>-20.04</v>
      </c>
      <c r="J28" s="84">
        <v>49.9</v>
      </c>
      <c r="K28" s="84">
        <v>7.75</v>
      </c>
      <c r="L28" s="84">
        <v>11.51</v>
      </c>
      <c r="M28" s="17">
        <v>19.600000000000001</v>
      </c>
      <c r="N28" s="84">
        <f t="shared" si="2"/>
        <v>15.062883389830516</v>
      </c>
      <c r="O28" s="84">
        <v>5.82</v>
      </c>
      <c r="P28" s="84">
        <f t="shared" si="3"/>
        <v>0.26283335367231653</v>
      </c>
      <c r="Q28" s="45">
        <v>2.71</v>
      </c>
      <c r="R28" s="51">
        <v>3.7569444444444446</v>
      </c>
      <c r="S28" s="126">
        <v>0.23779325997537176</v>
      </c>
      <c r="T28" s="126" t="b">
        <v>1</v>
      </c>
      <c r="U28" s="126">
        <v>7.6093843192118968E-2</v>
      </c>
      <c r="V28" s="5" t="b">
        <v>1</v>
      </c>
      <c r="W28" s="126">
        <v>3.9358884409716723E-2</v>
      </c>
      <c r="X28" s="5" t="b">
        <v>1</v>
      </c>
      <c r="Y28" s="126">
        <v>1.8409800772286867E-2</v>
      </c>
      <c r="Z28" s="5" t="b">
        <v>1</v>
      </c>
      <c r="AA28" s="126">
        <v>2.3294033630240511E-2</v>
      </c>
      <c r="AB28" s="5" t="b">
        <v>1</v>
      </c>
      <c r="AC28" s="126">
        <v>2.3779325997537178E-2</v>
      </c>
      <c r="AD28" s="5" t="b">
        <v>1</v>
      </c>
      <c r="AE28" s="126">
        <v>2.2380542115329104E-2</v>
      </c>
      <c r="AF28" s="5" t="b">
        <v>1</v>
      </c>
      <c r="AG28" s="126">
        <v>1.444819807445297E-2</v>
      </c>
      <c r="AH28" s="5" t="b">
        <v>1</v>
      </c>
      <c r="AI28" s="126">
        <v>1.3588186284306953E-2</v>
      </c>
      <c r="AJ28" s="5" t="b">
        <v>1</v>
      </c>
      <c r="AK28" s="126">
        <v>1.9345892336979382E-2</v>
      </c>
      <c r="AL28" s="5" t="b">
        <v>1</v>
      </c>
      <c r="AM28" s="126">
        <v>1.8711600784947303E-2</v>
      </c>
      <c r="AN28" s="5" t="b">
        <v>1</v>
      </c>
      <c r="AO28" s="126">
        <v>1.3119628136572253E-2</v>
      </c>
      <c r="AP28" s="5" t="b">
        <v>1</v>
      </c>
      <c r="AQ28" s="126">
        <v>1.7294055270936144E-2</v>
      </c>
      <c r="AR28" s="5" t="b">
        <v>1</v>
      </c>
      <c r="AS28" s="126">
        <v>2.8535191197044611E-2</v>
      </c>
      <c r="AT28" s="5" t="b">
        <v>1</v>
      </c>
      <c r="AU28" s="126">
        <v>1.3751899372069689E-2</v>
      </c>
      <c r="AV28" s="5" t="b">
        <v>1</v>
      </c>
      <c r="AW28" s="126">
        <v>1.4267595598522306E-2</v>
      </c>
      <c r="AX28" s="5" t="b">
        <v>1</v>
      </c>
      <c r="AY28" s="126">
        <v>15.850920628624431</v>
      </c>
      <c r="AZ28" s="5" t="b">
        <v>0</v>
      </c>
      <c r="BA28" s="126">
        <v>2.8535191197044611E-2</v>
      </c>
      <c r="BB28" s="5" t="b">
        <v>1</v>
      </c>
    </row>
    <row r="29" spans="1:54" s="5" customFormat="1" ht="13">
      <c r="A29" s="5" t="s">
        <v>264</v>
      </c>
      <c r="B29" s="5" t="s">
        <v>1414</v>
      </c>
      <c r="C29" s="5" t="s">
        <v>231</v>
      </c>
      <c r="D29" s="5" t="s">
        <v>225</v>
      </c>
      <c r="E29" s="51">
        <f t="shared" si="0"/>
        <v>0.28344198174706636</v>
      </c>
      <c r="F29" s="51">
        <v>71.655801825293366</v>
      </c>
      <c r="G29" s="51">
        <v>6.2182741116741598</v>
      </c>
      <c r="H29" s="51">
        <f t="shared" si="1"/>
        <v>14.512229465449799</v>
      </c>
      <c r="I29" s="84">
        <v>-23.04</v>
      </c>
      <c r="J29" s="84">
        <v>51.2</v>
      </c>
      <c r="K29" s="84">
        <v>7.5</v>
      </c>
      <c r="L29" s="84">
        <v>10.4</v>
      </c>
      <c r="M29" s="17">
        <v>19.600000000000001</v>
      </c>
      <c r="N29" s="84">
        <f t="shared" si="2"/>
        <v>17.156176271186435</v>
      </c>
      <c r="O29" s="84">
        <v>5.82</v>
      </c>
      <c r="P29" s="84">
        <f t="shared" si="3"/>
        <v>0.31668405736636235</v>
      </c>
      <c r="Q29" s="45">
        <v>2.71</v>
      </c>
      <c r="R29" s="51">
        <v>3.6701388888888893</v>
      </c>
      <c r="S29" s="126">
        <v>0.19735758256910171</v>
      </c>
      <c r="T29" s="126" t="b">
        <v>1</v>
      </c>
      <c r="U29" s="126">
        <v>6.3154426422112553E-2</v>
      </c>
      <c r="V29" s="5" t="b">
        <v>1</v>
      </c>
      <c r="W29" s="126">
        <v>3.266608263212719E-2</v>
      </c>
      <c r="X29" s="5" t="b">
        <v>1</v>
      </c>
      <c r="Y29" s="126">
        <v>1.5279296715027247E-2</v>
      </c>
      <c r="Z29" s="5" t="b">
        <v>1</v>
      </c>
      <c r="AA29" s="126">
        <v>1.9332987680238545E-2</v>
      </c>
      <c r="AB29" s="5" t="b">
        <v>1</v>
      </c>
      <c r="AC29" s="126">
        <v>1.9735758256910173E-2</v>
      </c>
      <c r="AD29" s="5" t="b">
        <v>1</v>
      </c>
      <c r="AE29" s="126">
        <v>0.35865398765117718</v>
      </c>
      <c r="AF29" s="5" t="b">
        <v>0</v>
      </c>
      <c r="AG29" s="126">
        <v>1.1991346789008712E-2</v>
      </c>
      <c r="AH29" s="5" t="b">
        <v>1</v>
      </c>
      <c r="AI29" s="126">
        <v>0.47031101356547211</v>
      </c>
      <c r="AJ29" s="5" t="b">
        <v>0</v>
      </c>
      <c r="AK29" s="126">
        <v>1.6056210107316733E-2</v>
      </c>
      <c r="AL29" s="5" t="b">
        <v>1</v>
      </c>
      <c r="AM29" s="126">
        <v>1.5529776989044081E-2</v>
      </c>
      <c r="AN29" s="5" t="b">
        <v>1</v>
      </c>
      <c r="AO29" s="126">
        <v>1.0888694210709074E-2</v>
      </c>
      <c r="AP29" s="5" t="b">
        <v>1</v>
      </c>
      <c r="AQ29" s="126">
        <v>1.435327873229832E-2</v>
      </c>
      <c r="AR29" s="5" t="b">
        <v>1</v>
      </c>
      <c r="AS29" s="126">
        <v>2.3682909908292204E-2</v>
      </c>
      <c r="AT29" s="5" t="b">
        <v>1</v>
      </c>
      <c r="AU29" s="126">
        <v>1.1413450558213108E-2</v>
      </c>
      <c r="AV29" s="5" t="b">
        <v>1</v>
      </c>
      <c r="AW29" s="126">
        <v>1.1841454954146102E-2</v>
      </c>
      <c r="AX29" s="5" t="b">
        <v>1</v>
      </c>
      <c r="AY29" s="126">
        <v>179.52831507508796</v>
      </c>
      <c r="AZ29" s="5" t="b">
        <v>0</v>
      </c>
      <c r="BA29" s="126">
        <v>2.3682909908292204E-2</v>
      </c>
      <c r="BB29" s="5" t="b">
        <v>1</v>
      </c>
    </row>
    <row r="30" spans="1:54" s="5" customFormat="1" ht="13">
      <c r="A30" s="5" t="s">
        <v>268</v>
      </c>
      <c r="B30" s="5" t="s">
        <v>1415</v>
      </c>
      <c r="C30" s="5" t="s">
        <v>233</v>
      </c>
      <c r="D30" s="5" t="s">
        <v>225</v>
      </c>
      <c r="E30" s="51">
        <f t="shared" si="0"/>
        <v>0.33145577151923833</v>
      </c>
      <c r="F30" s="51">
        <v>66.854422848076169</v>
      </c>
      <c r="G30" s="51">
        <v>5.0951086956523666</v>
      </c>
      <c r="H30" s="51">
        <f t="shared" si="1"/>
        <v>15.512130107100353</v>
      </c>
      <c r="I30" s="84">
        <v>-26.35</v>
      </c>
      <c r="J30" s="84">
        <v>46.8</v>
      </c>
      <c r="K30" s="84">
        <v>4</v>
      </c>
      <c r="L30" s="84">
        <v>9.83</v>
      </c>
      <c r="M30" s="17">
        <v>19.600000000000001</v>
      </c>
      <c r="N30" s="84">
        <f t="shared" si="2"/>
        <v>18.962783562078538</v>
      </c>
      <c r="O30" s="84">
        <v>5.82</v>
      </c>
      <c r="P30" s="84">
        <f t="shared" si="3"/>
        <v>0.34474913669178892</v>
      </c>
      <c r="Q30" s="45">
        <v>2.71</v>
      </c>
      <c r="R30" s="51">
        <v>2.4548611111111112</v>
      </c>
      <c r="S30" s="126">
        <v>0.18129124440962988</v>
      </c>
      <c r="T30" s="126" t="b">
        <v>1</v>
      </c>
      <c r="U30" s="126">
        <v>5.8013198211081557E-2</v>
      </c>
      <c r="V30" s="5" t="b">
        <v>1</v>
      </c>
      <c r="W30" s="126">
        <v>3.0006826660904262E-2</v>
      </c>
      <c r="X30" s="5" t="b">
        <v>1</v>
      </c>
      <c r="Y30" s="126">
        <v>1.4035451180100392E-2</v>
      </c>
      <c r="Z30" s="5" t="b">
        <v>1</v>
      </c>
      <c r="AA30" s="126">
        <v>1.775914230951477E-2</v>
      </c>
      <c r="AB30" s="5" t="b">
        <v>1</v>
      </c>
      <c r="AC30" s="126">
        <v>1.8129124440962988E-2</v>
      </c>
      <c r="AD30" s="5" t="b">
        <v>1</v>
      </c>
      <c r="AE30" s="126">
        <v>0.38558472190995358</v>
      </c>
      <c r="AF30" s="5" t="b">
        <v>0</v>
      </c>
      <c r="AG30" s="126">
        <v>0.72232233092617648</v>
      </c>
      <c r="AH30" s="5" t="b">
        <v>0</v>
      </c>
      <c r="AI30" s="126">
        <v>4.1198942907572738</v>
      </c>
      <c r="AJ30" s="5" t="b">
        <v>0</v>
      </c>
      <c r="AK30" s="126">
        <v>1.7102580898617898</v>
      </c>
      <c r="AL30" s="5" t="b">
        <v>0</v>
      </c>
      <c r="AM30" s="126">
        <v>1.8043264907610588</v>
      </c>
      <c r="AN30" s="5" t="b">
        <v>0</v>
      </c>
      <c r="AO30" s="126">
        <v>1.0002275553634764E-2</v>
      </c>
      <c r="AP30" s="5" t="b">
        <v>1</v>
      </c>
      <c r="AQ30" s="126">
        <v>1.318481777524582E-2</v>
      </c>
      <c r="AR30" s="5" t="b">
        <v>1</v>
      </c>
      <c r="AS30" s="126">
        <v>2.1754949329155584E-2</v>
      </c>
      <c r="AT30" s="5" t="b">
        <v>1</v>
      </c>
      <c r="AU30" s="126">
        <v>1.0484312929713531E-2</v>
      </c>
      <c r="AV30" s="5" t="b">
        <v>1</v>
      </c>
      <c r="AW30" s="126">
        <v>1.0877474664577792E-2</v>
      </c>
      <c r="AX30" s="5" t="b">
        <v>1</v>
      </c>
      <c r="AY30" s="126">
        <v>324.02546695821968</v>
      </c>
      <c r="AZ30" s="5" t="b">
        <v>0</v>
      </c>
      <c r="BA30" s="126">
        <v>2.1754949329155584E-2</v>
      </c>
      <c r="BB30" s="5" t="b">
        <v>1</v>
      </c>
    </row>
    <row r="31" spans="1:54" s="5" customFormat="1" ht="13">
      <c r="A31" s="5" t="s">
        <v>267</v>
      </c>
      <c r="B31" s="5" t="s">
        <v>1416</v>
      </c>
      <c r="C31" s="5" t="s">
        <v>239</v>
      </c>
      <c r="D31" s="5" t="s">
        <v>274</v>
      </c>
      <c r="E31" s="51">
        <f t="shared" si="0"/>
        <v>0.33159292035398236</v>
      </c>
      <c r="F31" s="51">
        <v>66.840707964601762</v>
      </c>
      <c r="G31" s="51">
        <v>2.8571428571438116</v>
      </c>
      <c r="H31" s="51">
        <f t="shared" si="1"/>
        <v>15.618026548672569</v>
      </c>
      <c r="I31" s="84">
        <v>-24.99</v>
      </c>
      <c r="J31" s="84">
        <v>47.1</v>
      </c>
      <c r="K31" s="84">
        <v>8.06</v>
      </c>
      <c r="L31" s="84">
        <v>11.03</v>
      </c>
      <c r="M31" s="17">
        <v>19.600000000000001</v>
      </c>
      <c r="N31" s="84">
        <f t="shared" si="2"/>
        <v>21.286474884955755</v>
      </c>
      <c r="O31" s="84">
        <v>5.82</v>
      </c>
      <c r="P31" s="84">
        <f t="shared" si="3"/>
        <v>0.36904501433628323</v>
      </c>
      <c r="Q31" s="45">
        <v>3.22</v>
      </c>
      <c r="R31" s="51">
        <v>3.8645833333333339</v>
      </c>
      <c r="S31" s="126">
        <v>0.16935603401228558</v>
      </c>
      <c r="T31" s="126" t="b">
        <v>1</v>
      </c>
      <c r="U31" s="126">
        <v>5.4193930883931388E-2</v>
      </c>
      <c r="V31" s="5" t="b">
        <v>1</v>
      </c>
      <c r="W31" s="126">
        <v>2.8031343560654173E-2</v>
      </c>
      <c r="X31" s="5" t="b">
        <v>1</v>
      </c>
      <c r="Y31" s="126">
        <v>1.3111434891273737E-2</v>
      </c>
      <c r="Z31" s="5" t="b">
        <v>1</v>
      </c>
      <c r="AA31" s="126">
        <v>1.658997884201982E-2</v>
      </c>
      <c r="AB31" s="5" t="b">
        <v>1</v>
      </c>
      <c r="AC31" s="126">
        <v>1.6935603401228558E-2</v>
      </c>
      <c r="AD31" s="5" t="b">
        <v>1</v>
      </c>
      <c r="AE31" s="126">
        <v>1.5939391436450404E-2</v>
      </c>
      <c r="AF31" s="5" t="b">
        <v>1</v>
      </c>
      <c r="AG31" s="126">
        <v>1.0289986876695833E-2</v>
      </c>
      <c r="AH31" s="5" t="b">
        <v>1</v>
      </c>
      <c r="AI31" s="126">
        <v>9.6774876578448864E-3</v>
      </c>
      <c r="AJ31" s="5" t="b">
        <v>1</v>
      </c>
      <c r="AK31" s="126">
        <v>1.3778118021338475E-2</v>
      </c>
      <c r="AL31" s="5" t="b">
        <v>1</v>
      </c>
      <c r="AM31" s="126">
        <v>1.3326376446868383E-2</v>
      </c>
      <c r="AN31" s="5" t="b">
        <v>1</v>
      </c>
      <c r="AO31" s="126">
        <v>9.3437811868847323E-3</v>
      </c>
      <c r="AP31" s="5" t="b">
        <v>1</v>
      </c>
      <c r="AQ31" s="126">
        <v>1.231680247362078E-2</v>
      </c>
      <c r="AR31" s="5" t="b">
        <v>1</v>
      </c>
      <c r="AS31" s="126">
        <v>2.0322724081474269E-2</v>
      </c>
      <c r="AT31" s="5" t="b">
        <v>1</v>
      </c>
      <c r="AU31" s="126">
        <v>9.7940838946863912E-3</v>
      </c>
      <c r="AV31" s="5" t="b">
        <v>1</v>
      </c>
      <c r="AW31" s="126">
        <v>1.0161362040737134E-2</v>
      </c>
      <c r="AX31" s="5" t="b">
        <v>1</v>
      </c>
      <c r="AY31" s="126">
        <v>51.604441693750907</v>
      </c>
      <c r="AZ31" s="5" t="b">
        <v>0</v>
      </c>
      <c r="BA31" s="126">
        <v>2.0322724081474269E-2</v>
      </c>
      <c r="BB31" s="5" t="b">
        <v>1</v>
      </c>
    </row>
    <row r="32" spans="1:54" s="5" customFormat="1" ht="13">
      <c r="A32" s="5" t="s">
        <v>263</v>
      </c>
      <c r="B32" s="5" t="s">
        <v>1417</v>
      </c>
      <c r="C32" s="5" t="s">
        <v>245</v>
      </c>
      <c r="D32" s="5" t="s">
        <v>274</v>
      </c>
      <c r="E32" s="51">
        <f t="shared" si="0"/>
        <v>0.29788795563891379</v>
      </c>
      <c r="F32" s="51">
        <v>70.211204436108616</v>
      </c>
      <c r="G32" s="51">
        <v>4.3170103092797349</v>
      </c>
      <c r="H32" s="51">
        <f t="shared" si="1"/>
        <v>14.387988257359535</v>
      </c>
      <c r="I32" s="84">
        <v>-26.85</v>
      </c>
      <c r="J32" s="84">
        <v>48.3</v>
      </c>
      <c r="K32" s="84">
        <v>7</v>
      </c>
      <c r="L32" s="84">
        <v>11.93</v>
      </c>
      <c r="M32" s="17">
        <v>19.600000000000001</v>
      </c>
      <c r="N32" s="84">
        <f t="shared" si="2"/>
        <v>20.68313526869445</v>
      </c>
      <c r="O32" s="84">
        <v>5.82</v>
      </c>
      <c r="P32" s="84">
        <f t="shared" si="3"/>
        <v>0.35071123526053982</v>
      </c>
      <c r="Q32" s="45">
        <v>3.22</v>
      </c>
      <c r="R32" s="51">
        <v>3.9861111111111116</v>
      </c>
      <c r="S32" s="126">
        <v>0.178209289341898</v>
      </c>
      <c r="T32" s="126" t="b">
        <v>1</v>
      </c>
      <c r="U32" s="126">
        <v>5.7026972589407358E-2</v>
      </c>
      <c r="V32" s="5" t="b">
        <v>1</v>
      </c>
      <c r="W32" s="126">
        <v>2.9496709960038298E-2</v>
      </c>
      <c r="X32" s="5" t="b">
        <v>1</v>
      </c>
      <c r="Y32" s="126">
        <v>1.3796848207114699E-2</v>
      </c>
      <c r="Z32" s="5" t="b">
        <v>1</v>
      </c>
      <c r="AA32" s="126">
        <v>8.8962077239475482E-2</v>
      </c>
      <c r="AB32" s="5" t="b">
        <v>0</v>
      </c>
      <c r="AC32" s="126">
        <v>1.7820928934189802E-2</v>
      </c>
      <c r="AD32" s="5" t="b">
        <v>1</v>
      </c>
      <c r="AE32" s="126">
        <v>0.25439732472134619</v>
      </c>
      <c r="AF32" s="5" t="b">
        <v>0</v>
      </c>
      <c r="AG32" s="126">
        <v>1.0827906187862158E-2</v>
      </c>
      <c r="AH32" s="5" t="b">
        <v>1</v>
      </c>
      <c r="AI32" s="126">
        <v>1.3235675203138502</v>
      </c>
      <c r="AJ32" s="5" t="b">
        <v>0</v>
      </c>
      <c r="AK32" s="126">
        <v>1.4498382861713722E-2</v>
      </c>
      <c r="AL32" s="5" t="b">
        <v>1</v>
      </c>
      <c r="AM32" s="126">
        <v>0.12064056051289127</v>
      </c>
      <c r="AN32" s="5" t="b">
        <v>0</v>
      </c>
      <c r="AO32" s="126">
        <v>9.8322366533461093E-3</v>
      </c>
      <c r="AP32" s="5" t="b">
        <v>1</v>
      </c>
      <c r="AQ32" s="126">
        <v>1.2960675588501685E-2</v>
      </c>
      <c r="AR32" s="5" t="b">
        <v>1</v>
      </c>
      <c r="AS32" s="126">
        <v>2.1385114721027759E-2</v>
      </c>
      <c r="AT32" s="5" t="b">
        <v>1</v>
      </c>
      <c r="AU32" s="126">
        <v>1.0306079383627832E-2</v>
      </c>
      <c r="AV32" s="5" t="b">
        <v>1</v>
      </c>
      <c r="AW32" s="126">
        <v>1.0692557360513879E-2</v>
      </c>
      <c r="AX32" s="5" t="b">
        <v>1</v>
      </c>
      <c r="AY32" s="126">
        <v>78.499775228538084</v>
      </c>
      <c r="AZ32" s="5" t="b">
        <v>0</v>
      </c>
      <c r="BA32" s="126">
        <v>2.1385114721027759E-2</v>
      </c>
      <c r="BB32" s="5" t="b">
        <v>1</v>
      </c>
    </row>
    <row r="33" spans="1:54" s="5" customFormat="1" ht="13">
      <c r="A33" s="5" t="s">
        <v>268</v>
      </c>
      <c r="B33" s="5" t="s">
        <v>1418</v>
      </c>
      <c r="C33" s="5" t="s">
        <v>241</v>
      </c>
      <c r="D33" s="5" t="s">
        <v>274</v>
      </c>
      <c r="E33" s="51">
        <f t="shared" si="0"/>
        <v>0.28056302388106913</v>
      </c>
      <c r="F33" s="51">
        <v>71.943697611893086</v>
      </c>
      <c r="G33" s="51">
        <v>3.3149171270739117</v>
      </c>
      <c r="H33" s="51">
        <f t="shared" si="1"/>
        <v>13.551194053455639</v>
      </c>
      <c r="I33" s="84">
        <v>-24.62</v>
      </c>
      <c r="J33" s="84">
        <v>48.3</v>
      </c>
      <c r="K33" s="84">
        <v>8.41</v>
      </c>
      <c r="L33" s="84">
        <v>11.94</v>
      </c>
      <c r="M33" s="17">
        <v>19.600000000000001</v>
      </c>
      <c r="N33" s="84">
        <f t="shared" si="2"/>
        <v>19.4965489799146</v>
      </c>
      <c r="O33" s="84">
        <v>5.82</v>
      </c>
      <c r="P33" s="84">
        <f t="shared" si="3"/>
        <v>0.33047743033370236</v>
      </c>
      <c r="Q33" s="45">
        <v>3.22</v>
      </c>
      <c r="R33" s="51">
        <v>3.4965277777777777</v>
      </c>
      <c r="S33" s="126">
        <v>0.1891203279355268</v>
      </c>
      <c r="T33" s="126" t="b">
        <v>1</v>
      </c>
      <c r="U33" s="126">
        <v>6.0518504939368577E-2</v>
      </c>
      <c r="V33" s="5" t="b">
        <v>1</v>
      </c>
      <c r="W33" s="126">
        <v>3.1302674968638929E-2</v>
      </c>
      <c r="X33" s="5" t="b">
        <v>1</v>
      </c>
      <c r="Y33" s="126">
        <v>1.4641573775653704E-2</v>
      </c>
      <c r="Z33" s="5" t="b">
        <v>1</v>
      </c>
      <c r="AA33" s="126">
        <v>1.8526072940623042E-2</v>
      </c>
      <c r="AB33" s="5" t="b">
        <v>1</v>
      </c>
      <c r="AC33" s="126">
        <v>1.8912032793552681E-2</v>
      </c>
      <c r="AD33" s="5" t="b">
        <v>1</v>
      </c>
      <c r="AE33" s="126">
        <v>1.7799560276284872E-2</v>
      </c>
      <c r="AF33" s="5" t="b">
        <v>1</v>
      </c>
      <c r="AG33" s="126">
        <v>1.149085536823454E-2</v>
      </c>
      <c r="AH33" s="5" t="b">
        <v>1</v>
      </c>
      <c r="AI33" s="126">
        <v>1.0806875882030099E-2</v>
      </c>
      <c r="AJ33" s="5" t="b">
        <v>1</v>
      </c>
      <c r="AK33" s="126">
        <v>1.5386060577805555E-2</v>
      </c>
      <c r="AL33" s="5" t="b">
        <v>1</v>
      </c>
      <c r="AM33" s="126">
        <v>0.40565553860858761</v>
      </c>
      <c r="AN33" s="5" t="b">
        <v>0</v>
      </c>
      <c r="AO33" s="126">
        <v>1.0434224989546319E-2</v>
      </c>
      <c r="AP33" s="5" t="b">
        <v>1</v>
      </c>
      <c r="AQ33" s="126">
        <v>1.3754205668038325E-2</v>
      </c>
      <c r="AR33" s="5" t="b">
        <v>1</v>
      </c>
      <c r="AS33" s="126">
        <v>2.2694439352263215E-2</v>
      </c>
      <c r="AT33" s="5" t="b">
        <v>1</v>
      </c>
      <c r="AU33" s="126">
        <v>1.0937079205909979E-2</v>
      </c>
      <c r="AV33" s="5" t="b">
        <v>1</v>
      </c>
      <c r="AW33" s="126">
        <v>1.1347219676131608E-2</v>
      </c>
      <c r="AX33" s="5" t="b">
        <v>1</v>
      </c>
      <c r="AY33" s="126">
        <v>203.89618046236299</v>
      </c>
      <c r="AZ33" s="5" t="b">
        <v>0</v>
      </c>
      <c r="BA33" s="126">
        <v>2.2694439352263215E-2</v>
      </c>
      <c r="BB33" s="5" t="b">
        <v>1</v>
      </c>
    </row>
    <row r="34" spans="1:54" s="5" customFormat="1" ht="13">
      <c r="A34" s="5" t="s">
        <v>266</v>
      </c>
      <c r="B34" s="5" t="s">
        <v>1419</v>
      </c>
      <c r="C34" s="5" t="s">
        <v>247</v>
      </c>
      <c r="D34" s="5" t="s">
        <v>248</v>
      </c>
      <c r="E34" s="51">
        <f t="shared" si="0"/>
        <v>0.30711955157700999</v>
      </c>
      <c r="F34" s="51">
        <v>69.288044842299001</v>
      </c>
      <c r="G34" s="51">
        <v>7.9054054054037843</v>
      </c>
      <c r="H34" s="51">
        <f t="shared" si="1"/>
        <v>16.707303605789342</v>
      </c>
      <c r="I34" s="84">
        <v>-26</v>
      </c>
      <c r="J34" s="84">
        <v>54.4</v>
      </c>
      <c r="K34" s="84">
        <v>6.55</v>
      </c>
      <c r="L34" s="84">
        <v>10.38</v>
      </c>
      <c r="M34" s="17">
        <v>19.600000000000001</v>
      </c>
      <c r="N34" s="84">
        <f t="shared" si="2"/>
        <v>18.553583502049698</v>
      </c>
      <c r="O34" s="84">
        <v>5.82</v>
      </c>
      <c r="P34" s="84">
        <f t="shared" si="3"/>
        <v>0.3526088710783904</v>
      </c>
      <c r="Q34" s="45">
        <v>3.02</v>
      </c>
      <c r="R34" s="51">
        <v>3.3402777777777777</v>
      </c>
      <c r="S34" s="126">
        <v>0.1772502200777169</v>
      </c>
      <c r="T34" s="126" t="b">
        <v>1</v>
      </c>
      <c r="U34" s="126">
        <v>5.6720070424869408E-2</v>
      </c>
      <c r="V34" s="5" t="b">
        <v>1</v>
      </c>
      <c r="W34" s="126">
        <v>2.9337967461139355E-2</v>
      </c>
      <c r="X34" s="5" t="b">
        <v>1</v>
      </c>
      <c r="Y34" s="126">
        <v>1.3722597683436161E-2</v>
      </c>
      <c r="Z34" s="5" t="b">
        <v>1</v>
      </c>
      <c r="AA34" s="126">
        <v>1.7363286864755949E-2</v>
      </c>
      <c r="AB34" s="5" t="b">
        <v>1</v>
      </c>
      <c r="AC34" s="126">
        <v>1.772502200777169E-2</v>
      </c>
      <c r="AD34" s="5" t="b">
        <v>1</v>
      </c>
      <c r="AE34" s="126">
        <v>1.6682373654373351E-2</v>
      </c>
      <c r="AF34" s="5" t="b">
        <v>1</v>
      </c>
      <c r="AG34" s="126">
        <v>1.0769633624975204E-2</v>
      </c>
      <c r="AH34" s="5" t="b">
        <v>1</v>
      </c>
      <c r="AI34" s="126">
        <v>1.0128584004440961E-2</v>
      </c>
      <c r="AJ34" s="5" t="b">
        <v>1</v>
      </c>
      <c r="AK34" s="126">
        <v>1.442035688767865E-2</v>
      </c>
      <c r="AL34" s="5" t="b">
        <v>1</v>
      </c>
      <c r="AM34" s="126">
        <v>1.3947558301197406E-2</v>
      </c>
      <c r="AN34" s="5" t="b">
        <v>1</v>
      </c>
      <c r="AO34" s="126">
        <v>9.7793224870464605E-3</v>
      </c>
      <c r="AP34" s="5" t="b">
        <v>1</v>
      </c>
      <c r="AQ34" s="126">
        <v>1.2890925096561241E-2</v>
      </c>
      <c r="AR34" s="5" t="b">
        <v>1</v>
      </c>
      <c r="AS34" s="126">
        <v>2.1270026409326025E-2</v>
      </c>
      <c r="AT34" s="5" t="b">
        <v>1</v>
      </c>
      <c r="AU34" s="126">
        <v>1.0250615137024587E-2</v>
      </c>
      <c r="AV34" s="5" t="b">
        <v>1</v>
      </c>
      <c r="AW34" s="126">
        <v>1.0635013204663013E-2</v>
      </c>
      <c r="AX34" s="5" t="b">
        <v>1</v>
      </c>
      <c r="AY34" s="126">
        <v>59.003705896263995</v>
      </c>
      <c r="AZ34" s="5" t="b">
        <v>0</v>
      </c>
      <c r="BA34" s="126">
        <v>2.1270026409326025E-2</v>
      </c>
      <c r="BB34" s="5" t="b">
        <v>1</v>
      </c>
    </row>
    <row r="35" spans="1:54" s="5" customFormat="1" ht="13">
      <c r="A35" s="5" t="s">
        <v>267</v>
      </c>
      <c r="B35" s="5" t="s">
        <v>1420</v>
      </c>
      <c r="C35" s="5" t="s">
        <v>250</v>
      </c>
      <c r="D35" s="5" t="s">
        <v>248</v>
      </c>
      <c r="E35" s="51">
        <f t="shared" si="0"/>
        <v>0.20738146551724124</v>
      </c>
      <c r="F35" s="51">
        <v>79.261853448275872</v>
      </c>
      <c r="G35" s="51">
        <v>6.7196531791904937</v>
      </c>
      <c r="H35" s="51">
        <f t="shared" si="1"/>
        <v>11.094908405172406</v>
      </c>
      <c r="I35" s="84">
        <v>-28.12</v>
      </c>
      <c r="J35" s="84">
        <v>53.5</v>
      </c>
      <c r="K35" s="84">
        <v>5.54</v>
      </c>
      <c r="L35" s="84">
        <v>10.41</v>
      </c>
      <c r="M35" s="17">
        <v>19.600000000000001</v>
      </c>
      <c r="N35" s="84">
        <f t="shared" si="2"/>
        <v>12.564454946120682</v>
      </c>
      <c r="O35" s="84">
        <v>5.82</v>
      </c>
      <c r="P35" s="84">
        <f t="shared" si="3"/>
        <v>0.23659363351293089</v>
      </c>
      <c r="Q35" s="45">
        <v>3.02</v>
      </c>
      <c r="R35" s="51">
        <v>2.9895833333333335</v>
      </c>
      <c r="S35" s="126">
        <v>0.264166026245098</v>
      </c>
      <c r="T35" s="126" t="b">
        <v>1</v>
      </c>
      <c r="U35" s="126">
        <v>8.4533128398431356E-2</v>
      </c>
      <c r="V35" s="5" t="b">
        <v>1</v>
      </c>
      <c r="W35" s="126">
        <v>4.3724031930223131E-2</v>
      </c>
      <c r="X35" s="5" t="b">
        <v>1</v>
      </c>
      <c r="Y35" s="126">
        <v>2.0451563322201157E-2</v>
      </c>
      <c r="Z35" s="5" t="b">
        <v>1</v>
      </c>
      <c r="AA35" s="126">
        <v>3.9372572548495381</v>
      </c>
      <c r="AB35" s="5" t="b">
        <v>0</v>
      </c>
      <c r="AC35" s="126">
        <v>0.85974418237624617</v>
      </c>
      <c r="AD35" s="5" t="b">
        <v>0</v>
      </c>
      <c r="AE35" s="126">
        <v>10.196005548340999</v>
      </c>
      <c r="AF35" s="5" t="b">
        <v>0</v>
      </c>
      <c r="AG35" s="126">
        <v>9.4434493727739621</v>
      </c>
      <c r="AH35" s="5" t="b">
        <v>0</v>
      </c>
      <c r="AI35" s="126">
        <v>41.756491302459544</v>
      </c>
      <c r="AJ35" s="5" t="b">
        <v>0</v>
      </c>
      <c r="AK35" s="126">
        <v>28.780613826736133</v>
      </c>
      <c r="AL35" s="5" t="b">
        <v>0</v>
      </c>
      <c r="AM35" s="126">
        <v>34.400333936099649</v>
      </c>
      <c r="AN35" s="5" t="b">
        <v>0</v>
      </c>
      <c r="AO35" s="126">
        <v>1.5825446967470334</v>
      </c>
      <c r="AP35" s="5" t="b">
        <v>0</v>
      </c>
      <c r="AQ35" s="126">
        <v>1.9212074636007145E-2</v>
      </c>
      <c r="AR35" s="5" t="b">
        <v>1</v>
      </c>
      <c r="AS35" s="126">
        <v>3.1699923149411759E-2</v>
      </c>
      <c r="AT35" s="5" t="b">
        <v>1</v>
      </c>
      <c r="AU35" s="126">
        <v>4.784610436861005</v>
      </c>
      <c r="AV35" s="5" t="b">
        <v>0</v>
      </c>
      <c r="AW35" s="126">
        <v>1.5849961574705879E-2</v>
      </c>
      <c r="AX35" s="5" t="b">
        <v>1</v>
      </c>
      <c r="AY35" s="126">
        <v>262.71702585277052</v>
      </c>
      <c r="AZ35" s="5" t="b">
        <v>0</v>
      </c>
      <c r="BA35" s="126">
        <v>4.9788959254359586</v>
      </c>
      <c r="BB35" s="5" t="b">
        <v>0</v>
      </c>
    </row>
    <row r="36" spans="1:54" s="5" customFormat="1" ht="13">
      <c r="A36" s="5" t="s">
        <v>264</v>
      </c>
      <c r="B36" s="5" t="s">
        <v>1421</v>
      </c>
      <c r="C36" s="5" t="s">
        <v>254</v>
      </c>
      <c r="D36" s="5" t="s">
        <v>248</v>
      </c>
      <c r="E36" s="51">
        <f t="shared" si="0"/>
        <v>0.27980513728963685</v>
      </c>
      <c r="F36" s="51">
        <v>72.019486271036314</v>
      </c>
      <c r="G36" s="51">
        <v>2.7010050251260282</v>
      </c>
      <c r="H36" s="51">
        <f t="shared" si="1"/>
        <v>13.374685562444641</v>
      </c>
      <c r="I36" s="84">
        <v>-25.96</v>
      </c>
      <c r="J36" s="84">
        <v>47.8</v>
      </c>
      <c r="K36" s="84">
        <v>5.05</v>
      </c>
      <c r="L36" s="84">
        <v>12.71</v>
      </c>
      <c r="M36" s="17">
        <v>19.600000000000001</v>
      </c>
      <c r="N36" s="84">
        <f t="shared" si="2"/>
        <v>20.697801576616481</v>
      </c>
      <c r="O36" s="84">
        <v>5.82</v>
      </c>
      <c r="P36" s="84">
        <f t="shared" si="3"/>
        <v>0.34072487139061125</v>
      </c>
      <c r="Q36" s="45">
        <v>3.02</v>
      </c>
      <c r="R36" s="51">
        <v>2.8194444444444446</v>
      </c>
      <c r="S36" s="126">
        <v>0.18343245606027164</v>
      </c>
      <c r="T36" s="126" t="b">
        <v>1</v>
      </c>
      <c r="U36" s="126">
        <v>5.8698385939286925E-2</v>
      </c>
      <c r="V36" s="5" t="b">
        <v>1</v>
      </c>
      <c r="W36" s="126">
        <v>3.0361234106527728E-2</v>
      </c>
      <c r="X36" s="5" t="b">
        <v>1</v>
      </c>
      <c r="Y36" s="126">
        <v>1.4201222404666206E-2</v>
      </c>
      <c r="Z36" s="5" t="b">
        <v>1</v>
      </c>
      <c r="AA36" s="126">
        <v>1.7227682781251015</v>
      </c>
      <c r="AB36" s="5" t="b">
        <v>0</v>
      </c>
      <c r="AC36" s="126">
        <v>1.8343245606027164E-2</v>
      </c>
      <c r="AD36" s="5" t="b">
        <v>1</v>
      </c>
      <c r="AE36" s="126">
        <v>3.4639678494351394</v>
      </c>
      <c r="AF36" s="5" t="b">
        <v>0</v>
      </c>
      <c r="AG36" s="126">
        <v>1.9584716468643082</v>
      </c>
      <c r="AH36" s="5" t="b">
        <v>0</v>
      </c>
      <c r="AI36" s="126">
        <v>10.173574901804241</v>
      </c>
      <c r="AJ36" s="5" t="b">
        <v>0</v>
      </c>
      <c r="AK36" s="126">
        <v>3.0160111171394712</v>
      </c>
      <c r="AL36" s="5" t="b">
        <v>0</v>
      </c>
      <c r="AM36" s="126">
        <v>8.2167468097462315</v>
      </c>
      <c r="AN36" s="5" t="b">
        <v>0</v>
      </c>
      <c r="AO36" s="126">
        <v>1.0120411368842586E-2</v>
      </c>
      <c r="AP36" s="5" t="b">
        <v>1</v>
      </c>
      <c r="AQ36" s="126">
        <v>1.3340542258928858E-2</v>
      </c>
      <c r="AR36" s="5" t="b">
        <v>1</v>
      </c>
      <c r="AS36" s="126">
        <v>2.2011894727232594E-2</v>
      </c>
      <c r="AT36" s="5" t="b">
        <v>1</v>
      </c>
      <c r="AU36" s="126">
        <v>1.5474408530019839</v>
      </c>
      <c r="AV36" s="5" t="b">
        <v>0</v>
      </c>
      <c r="AW36" s="126">
        <v>1.1005947363616297E-2</v>
      </c>
      <c r="AX36" s="5" t="b">
        <v>1</v>
      </c>
      <c r="AY36" s="126">
        <v>206.10965032813721</v>
      </c>
      <c r="AZ36" s="5" t="b">
        <v>0</v>
      </c>
      <c r="BA36" s="126">
        <v>2.2011894727232594E-2</v>
      </c>
      <c r="BB36" s="5" t="b">
        <v>1</v>
      </c>
    </row>
    <row r="37" spans="1:54" s="5" customFormat="1" ht="13">
      <c r="A37" s="5" t="s">
        <v>268</v>
      </c>
      <c r="B37" s="5" t="s">
        <v>1422</v>
      </c>
      <c r="C37" s="5" t="s">
        <v>1423</v>
      </c>
      <c r="D37" s="5" t="s">
        <v>342</v>
      </c>
      <c r="E37" s="51">
        <f t="shared" si="0"/>
        <v>0.14578786556089052</v>
      </c>
      <c r="F37" s="51">
        <v>85.421213443910943</v>
      </c>
      <c r="G37" s="51">
        <v>1.1150234741799752</v>
      </c>
      <c r="H37" s="51">
        <f t="shared" si="1"/>
        <v>6.8957660410301207</v>
      </c>
      <c r="I37" s="84">
        <v>-28.47</v>
      </c>
      <c r="J37" s="84">
        <v>47.3</v>
      </c>
      <c r="K37" s="84">
        <v>2.19</v>
      </c>
      <c r="L37" s="84">
        <v>10.99</v>
      </c>
      <c r="M37" s="17">
        <v>9.4</v>
      </c>
      <c r="N37" s="84">
        <f t="shared" si="2"/>
        <v>8.9723683980794462</v>
      </c>
      <c r="O37" s="84">
        <v>5.6</v>
      </c>
      <c r="P37" s="84">
        <f t="shared" si="3"/>
        <v>0.15868134439109566</v>
      </c>
      <c r="Q37" s="45">
        <v>2</v>
      </c>
      <c r="R37" s="51">
        <v>1.83</v>
      </c>
      <c r="S37" s="126">
        <v>0.39387112732016383</v>
      </c>
      <c r="T37" s="126" t="b">
        <v>1</v>
      </c>
      <c r="U37" s="126">
        <v>0.12603876074245243</v>
      </c>
      <c r="V37" s="5" t="b">
        <v>1</v>
      </c>
      <c r="W37" s="126">
        <v>6.519246245299265E-2</v>
      </c>
      <c r="X37" s="5" t="b">
        <v>1</v>
      </c>
      <c r="Y37" s="126">
        <v>3.0493248566722395E-2</v>
      </c>
      <c r="Z37" s="5" t="b">
        <v>1</v>
      </c>
      <c r="AA37" s="126">
        <v>3.8583294104832397E-2</v>
      </c>
      <c r="AB37" s="5" t="b">
        <v>1</v>
      </c>
      <c r="AC37" s="126">
        <v>3.9387112732016387E-2</v>
      </c>
      <c r="AD37" s="5" t="b">
        <v>1</v>
      </c>
      <c r="AE37" s="126">
        <v>3.7070223747780115E-2</v>
      </c>
      <c r="AF37" s="5" t="b">
        <v>1</v>
      </c>
      <c r="AG37" s="126">
        <v>2.393141026755426E-2</v>
      </c>
      <c r="AH37" s="5" t="b">
        <v>1</v>
      </c>
      <c r="AI37" s="126">
        <v>2.2506921561152211E-2</v>
      </c>
      <c r="AJ37" s="5" t="b">
        <v>1</v>
      </c>
      <c r="AK37" s="126">
        <v>3.2043752731131941E-2</v>
      </c>
      <c r="AL37" s="5" t="b">
        <v>1</v>
      </c>
      <c r="AM37" s="126">
        <v>1.3838425735717563</v>
      </c>
      <c r="AN37" s="5" t="b">
        <v>0</v>
      </c>
      <c r="AO37" s="126">
        <v>2.1730820817664236E-2</v>
      </c>
      <c r="AP37" s="5" t="b">
        <v>1</v>
      </c>
      <c r="AQ37" s="126">
        <v>2.8645172896011938E-2</v>
      </c>
      <c r="AR37" s="5" t="b">
        <v>1</v>
      </c>
      <c r="AS37" s="126">
        <v>4.7264535278419659E-2</v>
      </c>
      <c r="AT37" s="5" t="b">
        <v>1</v>
      </c>
      <c r="AU37" s="126">
        <v>2.2778089290804646E-2</v>
      </c>
      <c r="AV37" s="5" t="b">
        <v>1</v>
      </c>
      <c r="AW37" s="126">
        <v>2.3632267639209829E-2</v>
      </c>
      <c r="AX37" s="5" t="b">
        <v>1</v>
      </c>
      <c r="AY37" s="126">
        <v>6.3019380371226216E-2</v>
      </c>
      <c r="AZ37" s="5" t="b">
        <v>1</v>
      </c>
      <c r="BA37" s="126">
        <v>4.7264535278419659E-2</v>
      </c>
      <c r="BB37" s="5" t="b">
        <v>1</v>
      </c>
    </row>
    <row r="38" spans="1:54" s="5" customFormat="1" ht="13">
      <c r="A38" s="5" t="s">
        <v>263</v>
      </c>
      <c r="B38" s="5" t="s">
        <v>1424</v>
      </c>
      <c r="C38" s="5" t="s">
        <v>1425</v>
      </c>
      <c r="D38" s="5" t="s">
        <v>342</v>
      </c>
      <c r="E38" s="45">
        <f t="shared" si="0"/>
        <v>0.11312617473049513</v>
      </c>
      <c r="F38" s="45">
        <v>88.687382526950486</v>
      </c>
      <c r="G38" s="45">
        <v>0.91626182050936589</v>
      </c>
      <c r="H38" s="51">
        <f t="shared" si="1"/>
        <v>5.4187437695907184</v>
      </c>
      <c r="I38" s="84">
        <v>-26.354285714285709</v>
      </c>
      <c r="J38" s="84">
        <v>47.900000000000013</v>
      </c>
      <c r="K38" s="84">
        <v>3.1228571428571428</v>
      </c>
      <c r="L38" s="84">
        <v>11.214285714285712</v>
      </c>
      <c r="M38" s="17">
        <v>9.4</v>
      </c>
      <c r="N38" s="84">
        <f t="shared" si="2"/>
        <v>7.1043237730750928</v>
      </c>
      <c r="O38" s="84">
        <v>5.6</v>
      </c>
      <c r="P38" s="84">
        <f t="shared" si="3"/>
        <v>0.12523067542665811</v>
      </c>
      <c r="Q38" s="45">
        <v>2</v>
      </c>
      <c r="R38" s="45">
        <v>2.1</v>
      </c>
      <c r="S38" s="126">
        <v>0.49907899791376115</v>
      </c>
      <c r="T38" s="126" t="b">
        <v>1</v>
      </c>
      <c r="U38" s="126">
        <v>0.15970527933240355</v>
      </c>
      <c r="V38" s="5" t="b">
        <v>1</v>
      </c>
      <c r="W38" s="126">
        <v>8.2606178965036345E-2</v>
      </c>
      <c r="X38" s="5" t="b">
        <v>1</v>
      </c>
      <c r="Y38" s="126">
        <v>3.8638374032033164E-2</v>
      </c>
      <c r="Z38" s="5" t="b">
        <v>1</v>
      </c>
      <c r="AA38" s="126">
        <v>4.8889371224205197E-2</v>
      </c>
      <c r="AB38" s="5" t="b">
        <v>1</v>
      </c>
      <c r="AC38" s="126">
        <v>4.9907899791376116E-2</v>
      </c>
      <c r="AD38" s="5" t="b">
        <v>1</v>
      </c>
      <c r="AE38" s="126">
        <v>4.6972140980118683E-2</v>
      </c>
      <c r="AF38" s="5" t="b">
        <v>1</v>
      </c>
      <c r="AG38" s="126">
        <v>3.0323787215013335E-2</v>
      </c>
      <c r="AH38" s="5" t="b">
        <v>1</v>
      </c>
      <c r="AI38" s="126">
        <v>2.8518799880786337E-2</v>
      </c>
      <c r="AJ38" s="5" t="b">
        <v>1</v>
      </c>
      <c r="AK38" s="126">
        <v>4.0603037118407646E-2</v>
      </c>
      <c r="AL38" s="5" t="b">
        <v>1</v>
      </c>
      <c r="AM38" s="126">
        <v>2.5792402612183176</v>
      </c>
      <c r="AN38" s="5" t="b">
        <v>0</v>
      </c>
      <c r="AO38" s="126">
        <v>2.7535392988345477E-2</v>
      </c>
      <c r="AP38" s="5" t="b">
        <v>1</v>
      </c>
      <c r="AQ38" s="126">
        <v>3.6296654393728117E-2</v>
      </c>
      <c r="AR38" s="5" t="b">
        <v>1</v>
      </c>
      <c r="AS38" s="126">
        <v>5.988947974965133E-2</v>
      </c>
      <c r="AT38" s="5" t="b">
        <v>1</v>
      </c>
      <c r="AU38" s="126">
        <v>2.8862399879350031E-2</v>
      </c>
      <c r="AV38" s="5" t="b">
        <v>1</v>
      </c>
      <c r="AW38" s="126">
        <v>2.9944739874825665E-2</v>
      </c>
      <c r="AX38" s="5" t="b">
        <v>1</v>
      </c>
      <c r="AY38" s="126">
        <v>7.9852639666201777E-2</v>
      </c>
      <c r="AZ38" s="5" t="b">
        <v>1</v>
      </c>
      <c r="BA38" s="126">
        <v>5.988947974965133E-2</v>
      </c>
      <c r="BB38" s="5" t="b">
        <v>1</v>
      </c>
    </row>
    <row r="39" spans="1:54" s="5" customFormat="1" ht="13">
      <c r="A39" s="5" t="s">
        <v>265</v>
      </c>
      <c r="B39" s="5" t="s">
        <v>1426</v>
      </c>
      <c r="C39" s="5" t="s">
        <v>1427</v>
      </c>
      <c r="D39" s="5" t="s">
        <v>342</v>
      </c>
      <c r="E39" s="45">
        <f t="shared" si="0"/>
        <v>0.13056733185907488</v>
      </c>
      <c r="F39" s="45">
        <v>86.94326681409251</v>
      </c>
      <c r="G39" s="45">
        <v>1.310165948177286</v>
      </c>
      <c r="H39" s="51">
        <f t="shared" si="1"/>
        <v>6.0517958316681213</v>
      </c>
      <c r="I39" s="84">
        <v>-27.35</v>
      </c>
      <c r="J39" s="84">
        <v>46.350000000000009</v>
      </c>
      <c r="K39" s="84">
        <v>1.2475000000000001</v>
      </c>
      <c r="L39" s="84">
        <v>10.657500000000001</v>
      </c>
      <c r="M39" s="17">
        <v>9.4</v>
      </c>
      <c r="N39" s="84">
        <f t="shared" si="2"/>
        <v>7.7925195000133067</v>
      </c>
      <c r="O39" s="84">
        <v>5.6</v>
      </c>
      <c r="P39" s="84">
        <f t="shared" si="3"/>
        <v>0.13844315331681428</v>
      </c>
      <c r="Q39" s="45">
        <v>2</v>
      </c>
      <c r="R39" s="45">
        <v>1.4</v>
      </c>
      <c r="S39" s="126">
        <v>0.45144883298760585</v>
      </c>
      <c r="T39" s="126" t="b">
        <v>1</v>
      </c>
      <c r="U39" s="126">
        <v>0.14446362655603387</v>
      </c>
      <c r="V39" s="5" t="b">
        <v>1</v>
      </c>
      <c r="W39" s="126">
        <v>7.4722565460017543E-2</v>
      </c>
      <c r="X39" s="5" t="b">
        <v>1</v>
      </c>
      <c r="Y39" s="126">
        <v>3.4950877392588876E-2</v>
      </c>
      <c r="Z39" s="5" t="b">
        <v>1</v>
      </c>
      <c r="AA39" s="126">
        <v>0.79418878699179618</v>
      </c>
      <c r="AB39" s="5" t="b">
        <v>0</v>
      </c>
      <c r="AC39" s="126">
        <v>4.5144883298760589E-2</v>
      </c>
      <c r="AD39" s="5" t="b">
        <v>1</v>
      </c>
      <c r="AE39" s="126">
        <v>4.2489301928245252E-2</v>
      </c>
      <c r="AF39" s="5" t="b">
        <v>1</v>
      </c>
      <c r="AG39" s="126">
        <v>2.7429802510639343E-2</v>
      </c>
      <c r="AH39" s="5" t="b">
        <v>1</v>
      </c>
      <c r="AI39" s="126">
        <v>1.7893987103363136</v>
      </c>
      <c r="AJ39" s="5" t="b">
        <v>0</v>
      </c>
      <c r="AK39" s="126">
        <v>3.6728040649839082E-2</v>
      </c>
      <c r="AL39" s="5" t="b">
        <v>1</v>
      </c>
      <c r="AM39" s="126">
        <v>6.1602901954156746</v>
      </c>
      <c r="AN39" s="5" t="b">
        <v>0</v>
      </c>
      <c r="AO39" s="126">
        <v>2.4907521820005871E-2</v>
      </c>
      <c r="AP39" s="5" t="b">
        <v>1</v>
      </c>
      <c r="AQ39" s="126">
        <v>3.2832642399098638E-2</v>
      </c>
      <c r="AR39" s="5" t="b">
        <v>1</v>
      </c>
      <c r="AS39" s="126">
        <v>5.4173859958512698E-2</v>
      </c>
      <c r="AT39" s="5" t="b">
        <v>1</v>
      </c>
      <c r="AU39" s="126">
        <v>2.6107884317355511E-2</v>
      </c>
      <c r="AV39" s="5" t="b">
        <v>1</v>
      </c>
      <c r="AW39" s="126">
        <v>2.7086929979256349E-2</v>
      </c>
      <c r="AX39" s="5" t="b">
        <v>1</v>
      </c>
      <c r="AY39" s="126">
        <v>7.2231813278016935E-2</v>
      </c>
      <c r="AZ39" s="5" t="b">
        <v>1</v>
      </c>
      <c r="BA39" s="126">
        <v>5.4173859958512698E-2</v>
      </c>
      <c r="BB39" s="5" t="b">
        <v>1</v>
      </c>
    </row>
    <row r="40" spans="1:54" s="5" customFormat="1" ht="13">
      <c r="A40" s="5" t="s">
        <v>266</v>
      </c>
      <c r="B40" s="5" t="s">
        <v>1428</v>
      </c>
      <c r="C40" s="5" t="s">
        <v>1429</v>
      </c>
      <c r="D40" s="5" t="s">
        <v>342</v>
      </c>
      <c r="E40" s="45">
        <f t="shared" si="0"/>
        <v>0.12930294941144893</v>
      </c>
      <c r="F40" s="45">
        <v>87.069705058855106</v>
      </c>
      <c r="G40" s="45">
        <v>1.1967363484513203</v>
      </c>
      <c r="H40" s="51">
        <f t="shared" si="1"/>
        <v>6.0979270942439321</v>
      </c>
      <c r="I40" s="84">
        <v>-28.562000000000001</v>
      </c>
      <c r="J40" s="84">
        <v>47.160000000000004</v>
      </c>
      <c r="K40" s="84">
        <v>2.4779999999999998</v>
      </c>
      <c r="L40" s="84">
        <v>11.367999999999999</v>
      </c>
      <c r="M40" s="17">
        <v>9.4</v>
      </c>
      <c r="N40" s="84">
        <f t="shared" si="2"/>
        <v>8.231529201892366</v>
      </c>
      <c r="O40" s="84">
        <v>5.6</v>
      </c>
      <c r="P40" s="84">
        <f t="shared" si="3"/>
        <v>0.143294562961363</v>
      </c>
      <c r="Q40" s="45">
        <v>2</v>
      </c>
      <c r="R40" s="45">
        <v>1.83</v>
      </c>
      <c r="S40" s="126">
        <v>0.43616449018273001</v>
      </c>
      <c r="T40" s="126" t="b">
        <v>1</v>
      </c>
      <c r="U40" s="126">
        <v>0.1395726368584736</v>
      </c>
      <c r="V40" s="5" t="b">
        <v>1</v>
      </c>
      <c r="W40" s="126">
        <v>7.2192743202658782E-2</v>
      </c>
      <c r="X40" s="5" t="b">
        <v>1</v>
      </c>
      <c r="Y40" s="126">
        <v>3.3767573433501716E-2</v>
      </c>
      <c r="Z40" s="5" t="b">
        <v>1</v>
      </c>
      <c r="AA40" s="126">
        <v>4.2726317405655204E-2</v>
      </c>
      <c r="AB40" s="5" t="b">
        <v>1</v>
      </c>
      <c r="AC40" s="126">
        <v>4.3616449018273003E-2</v>
      </c>
      <c r="AD40" s="5" t="b">
        <v>1</v>
      </c>
      <c r="AE40" s="126">
        <v>4.1050775546609873E-2</v>
      </c>
      <c r="AF40" s="5" t="b">
        <v>1</v>
      </c>
      <c r="AG40" s="126">
        <v>2.6501133580722838E-2</v>
      </c>
      <c r="AH40" s="5" t="b">
        <v>1</v>
      </c>
      <c r="AI40" s="126">
        <v>2.4923685153298847E-2</v>
      </c>
      <c r="AJ40" s="5" t="b">
        <v>1</v>
      </c>
      <c r="AK40" s="126">
        <v>3.5484568692832237E-2</v>
      </c>
      <c r="AL40" s="5" t="b">
        <v>1</v>
      </c>
      <c r="AM40" s="126">
        <v>3.4321140211100096E-2</v>
      </c>
      <c r="AN40" s="5" t="b">
        <v>1</v>
      </c>
      <c r="AO40" s="126">
        <v>2.4064247734219616E-2</v>
      </c>
      <c r="AP40" s="5" t="b">
        <v>1</v>
      </c>
      <c r="AQ40" s="126">
        <v>3.1721053831471301E-2</v>
      </c>
      <c r="AR40" s="5" t="b">
        <v>1</v>
      </c>
      <c r="AS40" s="126">
        <v>5.2339738821927599E-2</v>
      </c>
      <c r="AT40" s="5" t="b">
        <v>1</v>
      </c>
      <c r="AU40" s="126">
        <v>2.5223970516591605E-2</v>
      </c>
      <c r="AV40" s="5" t="b">
        <v>1</v>
      </c>
      <c r="AW40" s="126">
        <v>2.61698694109638E-2</v>
      </c>
      <c r="AX40" s="5" t="b">
        <v>1</v>
      </c>
      <c r="AY40" s="126">
        <v>6.9786318429236799E-2</v>
      </c>
      <c r="AZ40" s="5" t="b">
        <v>1</v>
      </c>
      <c r="BA40" s="126">
        <v>5.2339738821927599E-2</v>
      </c>
      <c r="BB40" s="5" t="b">
        <v>1</v>
      </c>
    </row>
    <row r="41" spans="1:54" s="5" customFormat="1" ht="13">
      <c r="A41" s="5" t="s">
        <v>267</v>
      </c>
      <c r="B41" s="5" t="s">
        <v>1430</v>
      </c>
      <c r="C41" s="5" t="s">
        <v>1431</v>
      </c>
      <c r="D41" s="5" t="s">
        <v>342</v>
      </c>
      <c r="E41" s="45">
        <f t="shared" si="0"/>
        <v>0.12885662431941936</v>
      </c>
      <c r="F41" s="45">
        <v>87.114337568058062</v>
      </c>
      <c r="G41" s="45">
        <v>0.87616822429909857</v>
      </c>
      <c r="H41" s="51">
        <f t="shared" si="1"/>
        <v>5.9944101633393876</v>
      </c>
      <c r="I41" s="84">
        <v>-27.808</v>
      </c>
      <c r="J41" s="84">
        <v>46.519999999999996</v>
      </c>
      <c r="K41" s="84">
        <v>3.3759999999999999</v>
      </c>
      <c r="L41" s="84">
        <v>10.984</v>
      </c>
      <c r="M41" s="17">
        <v>9.4</v>
      </c>
      <c r="N41" s="84">
        <f t="shared" si="2"/>
        <v>7.9260225045372117</v>
      </c>
      <c r="O41" s="84">
        <v>5.6</v>
      </c>
      <c r="P41" s="84">
        <f t="shared" si="3"/>
        <v>0.13920432667876598</v>
      </c>
      <c r="Q41" s="45">
        <v>2</v>
      </c>
      <c r="R41" s="45">
        <v>2.2599999999999998</v>
      </c>
      <c r="S41" s="126">
        <v>0.4489802974603494</v>
      </c>
      <c r="T41" s="126" t="b">
        <v>1</v>
      </c>
      <c r="U41" s="126">
        <v>0.14367369518731182</v>
      </c>
      <c r="V41" s="5" t="b">
        <v>1</v>
      </c>
      <c r="W41" s="126">
        <v>7.4313980269299237E-2</v>
      </c>
      <c r="X41" s="5" t="b">
        <v>1</v>
      </c>
      <c r="Y41" s="126">
        <v>3.475976496467225E-2</v>
      </c>
      <c r="Z41" s="5" t="b">
        <v>1</v>
      </c>
      <c r="AA41" s="126">
        <v>4.398174342468731E-2</v>
      </c>
      <c r="AB41" s="5" t="b">
        <v>1</v>
      </c>
      <c r="AC41" s="126">
        <v>4.4898029746034941E-2</v>
      </c>
      <c r="AD41" s="5" t="b">
        <v>1</v>
      </c>
      <c r="AE41" s="126">
        <v>4.2256969172738759E-2</v>
      </c>
      <c r="AF41" s="5" t="b">
        <v>1</v>
      </c>
      <c r="AG41" s="126">
        <v>2.727981554189465E-2</v>
      </c>
      <c r="AH41" s="5" t="b">
        <v>1</v>
      </c>
      <c r="AI41" s="126">
        <v>2.5656016997734243E-2</v>
      </c>
      <c r="AJ41" s="5" t="b">
        <v>1</v>
      </c>
      <c r="AK41" s="126">
        <v>3.6527210640841953E-2</v>
      </c>
      <c r="AL41" s="5" t="b">
        <v>1</v>
      </c>
      <c r="AM41" s="126">
        <v>3.532959717720785E-2</v>
      </c>
      <c r="AN41" s="5" t="b">
        <v>1</v>
      </c>
      <c r="AO41" s="126">
        <v>2.47713267564331E-2</v>
      </c>
      <c r="AP41" s="5" t="b">
        <v>1</v>
      </c>
      <c r="AQ41" s="126">
        <v>3.2653112542570896E-2</v>
      </c>
      <c r="AR41" s="5" t="b">
        <v>1</v>
      </c>
      <c r="AS41" s="126">
        <v>5.3877635695241927E-2</v>
      </c>
      <c r="AT41" s="5" t="b">
        <v>1</v>
      </c>
      <c r="AU41" s="126">
        <v>2.596512563626116E-2</v>
      </c>
      <c r="AV41" s="5" t="b">
        <v>1</v>
      </c>
      <c r="AW41" s="126">
        <v>2.6938817847620963E-2</v>
      </c>
      <c r="AX41" s="5" t="b">
        <v>1</v>
      </c>
      <c r="AY41" s="126">
        <v>7.1836847593655911E-2</v>
      </c>
      <c r="AZ41" s="5" t="b">
        <v>1</v>
      </c>
      <c r="BA41" s="126">
        <v>5.3877635695241927E-2</v>
      </c>
      <c r="BB41" s="5" t="b">
        <v>1</v>
      </c>
    </row>
    <row r="42" spans="1:54" s="5" customFormat="1" ht="13">
      <c r="A42" s="5" t="s">
        <v>264</v>
      </c>
      <c r="B42" s="5" t="s">
        <v>1432</v>
      </c>
      <c r="C42" s="5" t="s">
        <v>1433</v>
      </c>
      <c r="D42" s="5" t="s">
        <v>342</v>
      </c>
      <c r="E42" s="45">
        <f t="shared" si="0"/>
        <v>0.14466377895553828</v>
      </c>
      <c r="F42" s="45">
        <v>85.533622104446167</v>
      </c>
      <c r="G42" s="45">
        <v>1.277440356608047</v>
      </c>
      <c r="H42" s="51">
        <f t="shared" si="1"/>
        <v>7.0993749522430418</v>
      </c>
      <c r="I42" s="84">
        <v>-27.064999999999998</v>
      </c>
      <c r="J42" s="84">
        <v>49.075000000000003</v>
      </c>
      <c r="K42" s="84">
        <v>1.6825000000000001</v>
      </c>
      <c r="L42" s="84">
        <v>11.5275</v>
      </c>
      <c r="M42" s="17">
        <v>9.4</v>
      </c>
      <c r="N42" s="84">
        <f t="shared" si="2"/>
        <v>9.3386255866958177</v>
      </c>
      <c r="O42" s="84">
        <v>5.6</v>
      </c>
      <c r="P42" s="84">
        <f t="shared" si="3"/>
        <v>0.16438000538938857</v>
      </c>
      <c r="Q42" s="45">
        <v>2</v>
      </c>
      <c r="R42" s="45">
        <v>1.65</v>
      </c>
      <c r="S42" s="126">
        <v>0.3802165588932061</v>
      </c>
      <c r="T42" s="126" t="b">
        <v>1</v>
      </c>
      <c r="U42" s="126">
        <v>0.12166929884582596</v>
      </c>
      <c r="V42" s="5" t="b">
        <v>1</v>
      </c>
      <c r="W42" s="126">
        <v>6.2932395954737583E-2</v>
      </c>
      <c r="X42" s="5" t="b">
        <v>1</v>
      </c>
      <c r="Y42" s="126">
        <v>2.9436120688506314E-2</v>
      </c>
      <c r="Z42" s="5" t="b">
        <v>1</v>
      </c>
      <c r="AA42" s="126">
        <v>3.7245703728314088E-2</v>
      </c>
      <c r="AB42" s="5" t="b">
        <v>1</v>
      </c>
      <c r="AC42" s="126">
        <v>3.8021655889320612E-2</v>
      </c>
      <c r="AD42" s="5" t="b">
        <v>1</v>
      </c>
      <c r="AE42" s="126">
        <v>3.5785087895831159E-2</v>
      </c>
      <c r="AF42" s="5" t="b">
        <v>1</v>
      </c>
      <c r="AG42" s="126">
        <v>2.3101765603637841E-2</v>
      </c>
      <c r="AH42" s="5" t="b">
        <v>1</v>
      </c>
      <c r="AI42" s="126">
        <v>2.1726660508183199E-2</v>
      </c>
      <c r="AJ42" s="5" t="b">
        <v>1</v>
      </c>
      <c r="AK42" s="126">
        <v>0.99440317946693557</v>
      </c>
      <c r="AL42" s="5" t="b">
        <v>0</v>
      </c>
      <c r="AM42" s="126">
        <v>5.3060589573158934</v>
      </c>
      <c r="AN42" s="5" t="b">
        <v>0</v>
      </c>
      <c r="AO42" s="126">
        <v>2.0977465318245882E-2</v>
      </c>
      <c r="AP42" s="5" t="b">
        <v>1</v>
      </c>
      <c r="AQ42" s="126">
        <v>2.7652113374051379E-2</v>
      </c>
      <c r="AR42" s="5" t="b">
        <v>1</v>
      </c>
      <c r="AS42" s="126">
        <v>4.562598706718473E-2</v>
      </c>
      <c r="AT42" s="5" t="b">
        <v>1</v>
      </c>
      <c r="AU42" s="126">
        <v>2.1988427502257695E-2</v>
      </c>
      <c r="AV42" s="5" t="b">
        <v>1</v>
      </c>
      <c r="AW42" s="126">
        <v>2.2812993533592365E-2</v>
      </c>
      <c r="AX42" s="5" t="b">
        <v>1</v>
      </c>
      <c r="AY42" s="126">
        <v>6.083464942291298E-2</v>
      </c>
      <c r="AZ42" s="5" t="b">
        <v>1</v>
      </c>
      <c r="BA42" s="126">
        <v>4.562598706718473E-2</v>
      </c>
      <c r="BB42" s="5" t="b">
        <v>1</v>
      </c>
    </row>
    <row r="43" spans="1:54" s="5" customFormat="1" ht="13">
      <c r="A43" s="5" t="s">
        <v>263</v>
      </c>
      <c r="B43" s="5" t="s">
        <v>1434</v>
      </c>
      <c r="C43" s="5" t="s">
        <v>1425</v>
      </c>
      <c r="D43" s="5" t="s">
        <v>1435</v>
      </c>
      <c r="E43" s="45">
        <f t="shared" si="0"/>
        <v>0.36932897475703297</v>
      </c>
      <c r="F43" s="45">
        <v>63.067102524296708</v>
      </c>
      <c r="G43" s="45">
        <v>3.2900370284670712</v>
      </c>
      <c r="H43" s="51">
        <f t="shared" si="1"/>
        <v>18.540314532803055</v>
      </c>
      <c r="I43" s="84">
        <v>-26.25</v>
      </c>
      <c r="J43" s="84">
        <v>50.2</v>
      </c>
      <c r="K43" s="84">
        <v>6.66</v>
      </c>
      <c r="L43" s="84">
        <v>11.55</v>
      </c>
      <c r="M43" s="17">
        <v>60.1</v>
      </c>
      <c r="N43" s="84">
        <f t="shared" si="2"/>
        <v>23.888198087284895</v>
      </c>
      <c r="O43" s="84">
        <v>5.6</v>
      </c>
      <c r="P43" s="84">
        <f t="shared" si="3"/>
        <v>0.42428512620087955</v>
      </c>
      <c r="Q43" s="45">
        <v>3.28</v>
      </c>
      <c r="R43" s="45">
        <v>3.22</v>
      </c>
      <c r="S43" s="126">
        <v>0.14730660148196928</v>
      </c>
      <c r="T43" s="126" t="b">
        <v>1</v>
      </c>
      <c r="U43" s="126">
        <v>4.7138112474230165E-2</v>
      </c>
      <c r="V43" s="5" t="b">
        <v>1</v>
      </c>
      <c r="W43" s="126">
        <v>2.438178231425699E-2</v>
      </c>
      <c r="X43" s="5" t="b">
        <v>1</v>
      </c>
      <c r="Y43" s="126">
        <v>1.1404382050216988E-2</v>
      </c>
      <c r="Z43" s="5" t="b">
        <v>1</v>
      </c>
      <c r="AA43" s="126">
        <v>0.4207547919449785</v>
      </c>
      <c r="AB43" s="5" t="b">
        <v>0</v>
      </c>
      <c r="AC43" s="126">
        <v>1.4730660148196927E-2</v>
      </c>
      <c r="AD43" s="5" t="b">
        <v>1</v>
      </c>
      <c r="AE43" s="126">
        <v>1.3864150727714752E-2</v>
      </c>
      <c r="AF43" s="5" t="b">
        <v>1</v>
      </c>
      <c r="AG43" s="126">
        <v>8.9502745204234502E-3</v>
      </c>
      <c r="AH43" s="5" t="b">
        <v>1</v>
      </c>
      <c r="AI43" s="126">
        <v>8.4175200846839555E-3</v>
      </c>
      <c r="AJ43" s="5" t="b">
        <v>1</v>
      </c>
      <c r="AK43" s="126">
        <v>1.1984265883278845E-2</v>
      </c>
      <c r="AL43" s="5" t="b">
        <v>1</v>
      </c>
      <c r="AM43" s="126">
        <v>1.1591339133007427E-2</v>
      </c>
      <c r="AN43" s="5" t="b">
        <v>1</v>
      </c>
      <c r="AO43" s="126">
        <v>8.1272607714190041E-3</v>
      </c>
      <c r="AP43" s="5" t="b">
        <v>1</v>
      </c>
      <c r="AQ43" s="126">
        <v>1.0713207380506866E-2</v>
      </c>
      <c r="AR43" s="5" t="b">
        <v>1</v>
      </c>
      <c r="AS43" s="126">
        <v>1.7676792177836312E-2</v>
      </c>
      <c r="AT43" s="5" t="b">
        <v>1</v>
      </c>
      <c r="AU43" s="126">
        <v>8.6976295268254483E-2</v>
      </c>
      <c r="AV43" s="5" t="b">
        <v>0</v>
      </c>
      <c r="AW43" s="126">
        <v>8.8383960889181559E-3</v>
      </c>
      <c r="AX43" s="5" t="b">
        <v>1</v>
      </c>
      <c r="AY43" s="126">
        <v>24.348018476516636</v>
      </c>
      <c r="AZ43" s="5" t="b">
        <v>0</v>
      </c>
      <c r="BA43" s="126">
        <v>1.7676792177836312E-2</v>
      </c>
      <c r="BB43" s="5" t="b">
        <v>1</v>
      </c>
    </row>
    <row r="44" spans="1:54" s="5" customFormat="1" ht="13">
      <c r="A44" s="5" t="s">
        <v>267</v>
      </c>
      <c r="B44" s="5" t="s">
        <v>1436</v>
      </c>
      <c r="C44" s="5" t="s">
        <v>1427</v>
      </c>
      <c r="D44" s="5" t="s">
        <v>1435</v>
      </c>
      <c r="E44" s="45">
        <f t="shared" si="0"/>
        <v>0.37714867297492072</v>
      </c>
      <c r="F44" s="45">
        <v>62.285132702507923</v>
      </c>
      <c r="G44" s="45">
        <v>4.1424418604657891</v>
      </c>
      <c r="H44" s="51">
        <f t="shared" si="1"/>
        <v>19.800305331183338</v>
      </c>
      <c r="I44" s="84">
        <v>-27.2</v>
      </c>
      <c r="J44" s="84">
        <v>52.5</v>
      </c>
      <c r="K44" s="84">
        <v>4.49</v>
      </c>
      <c r="L44" s="84">
        <v>10.92</v>
      </c>
      <c r="M44" s="17">
        <v>60.1</v>
      </c>
      <c r="N44" s="84">
        <f t="shared" si="2"/>
        <v>23.063395649762349</v>
      </c>
      <c r="O44" s="84">
        <v>5.6</v>
      </c>
      <c r="P44" s="84">
        <f t="shared" si="3"/>
        <v>0.42863700980945685</v>
      </c>
      <c r="Q44" s="45">
        <v>3.28</v>
      </c>
      <c r="R44" s="45">
        <v>2.84</v>
      </c>
      <c r="S44" s="126">
        <v>0.14581102090970469</v>
      </c>
      <c r="T44" s="126" t="b">
        <v>1</v>
      </c>
      <c r="U44" s="126">
        <v>4.6659526691105499E-2</v>
      </c>
      <c r="V44" s="5" t="b">
        <v>1</v>
      </c>
      <c r="W44" s="126">
        <v>2.4134237943675266E-2</v>
      </c>
      <c r="X44" s="5" t="b">
        <v>1</v>
      </c>
      <c r="Y44" s="126">
        <v>1.1288595167202955E-2</v>
      </c>
      <c r="Z44" s="5" t="b">
        <v>1</v>
      </c>
      <c r="AA44" s="126">
        <v>1.4283528578909853E-2</v>
      </c>
      <c r="AB44" s="5" t="b">
        <v>1</v>
      </c>
      <c r="AC44" s="126">
        <v>1.4581102090970468E-2</v>
      </c>
      <c r="AD44" s="5" t="b">
        <v>1</v>
      </c>
      <c r="AE44" s="126">
        <v>1.3723390203266321E-2</v>
      </c>
      <c r="AF44" s="5" t="b">
        <v>1</v>
      </c>
      <c r="AG44" s="126">
        <v>8.8594038021086383E-3</v>
      </c>
      <c r="AH44" s="5" t="b">
        <v>1</v>
      </c>
      <c r="AI44" s="126">
        <v>8.3320583376974063E-3</v>
      </c>
      <c r="AJ44" s="5" t="b">
        <v>1</v>
      </c>
      <c r="AK44" s="126">
        <v>1.186259153163698E-2</v>
      </c>
      <c r="AL44" s="5" t="b">
        <v>1</v>
      </c>
      <c r="AM44" s="126">
        <v>1.1473654104370214E-2</v>
      </c>
      <c r="AN44" s="5" t="b">
        <v>1</v>
      </c>
      <c r="AO44" s="126">
        <v>8.0447459812250949E-3</v>
      </c>
      <c r="AP44" s="5" t="b">
        <v>1</v>
      </c>
      <c r="AQ44" s="126">
        <v>1.0604437884342168E-2</v>
      </c>
      <c r="AR44" s="5" t="b">
        <v>1</v>
      </c>
      <c r="AS44" s="126">
        <v>1.749732250916456E-2</v>
      </c>
      <c r="AT44" s="5" t="b">
        <v>1</v>
      </c>
      <c r="AU44" s="126">
        <v>4.3201493481471873</v>
      </c>
      <c r="AV44" s="5" t="b">
        <v>0</v>
      </c>
      <c r="AW44" s="126">
        <v>8.7486612545822802E-3</v>
      </c>
      <c r="AX44" s="5" t="b">
        <v>1</v>
      </c>
      <c r="AY44" s="126">
        <v>64.766107434250259</v>
      </c>
      <c r="AZ44" s="5" t="b">
        <v>0</v>
      </c>
      <c r="BA44" s="126">
        <v>1.749732250916456E-2</v>
      </c>
      <c r="BB44" s="5" t="b">
        <v>1</v>
      </c>
    </row>
    <row r="45" spans="1:54" s="5" customFormat="1" ht="13">
      <c r="A45" s="5" t="s">
        <v>268</v>
      </c>
      <c r="B45" s="5" t="s">
        <v>1437</v>
      </c>
      <c r="C45" s="5" t="s">
        <v>1429</v>
      </c>
      <c r="D45" s="5" t="s">
        <v>1435</v>
      </c>
      <c r="E45" s="45">
        <f t="shared" si="0"/>
        <v>0.3681631925886335</v>
      </c>
      <c r="F45" s="45">
        <v>63.183680741136648</v>
      </c>
      <c r="G45" s="45">
        <v>2.6197604790437885</v>
      </c>
      <c r="H45" s="51">
        <f t="shared" si="1"/>
        <v>18.776322822020308</v>
      </c>
      <c r="I45" s="84">
        <v>-27.34</v>
      </c>
      <c r="J45" s="84">
        <v>51</v>
      </c>
      <c r="K45" s="84">
        <v>5.6</v>
      </c>
      <c r="L45" s="84">
        <v>11.78</v>
      </c>
      <c r="M45" s="17">
        <v>60.1</v>
      </c>
      <c r="N45" s="84">
        <f t="shared" si="2"/>
        <v>24.28698948868697</v>
      </c>
      <c r="O45" s="84">
        <v>5.6</v>
      </c>
      <c r="P45" s="84">
        <f t="shared" si="3"/>
        <v>0.4306331231070728</v>
      </c>
      <c r="Q45" s="45">
        <v>3.28</v>
      </c>
      <c r="R45" s="45">
        <v>3.01</v>
      </c>
      <c r="S45" s="126">
        <v>0.14513514322598908</v>
      </c>
      <c r="T45" s="126" t="b">
        <v>1</v>
      </c>
      <c r="U45" s="126">
        <v>4.6443245832316508E-2</v>
      </c>
      <c r="V45" s="5" t="b">
        <v>1</v>
      </c>
      <c r="W45" s="126">
        <v>2.4022368533956822E-2</v>
      </c>
      <c r="X45" s="5" t="b">
        <v>1</v>
      </c>
      <c r="Y45" s="126">
        <v>1.1236269152979813E-2</v>
      </c>
      <c r="Z45" s="5" t="b">
        <v>1</v>
      </c>
      <c r="AA45" s="126">
        <v>0.22357778543677168</v>
      </c>
      <c r="AB45" s="5" t="b">
        <v>0</v>
      </c>
      <c r="AC45" s="126">
        <v>1.4513514322598909E-2</v>
      </c>
      <c r="AD45" s="5" t="b">
        <v>1</v>
      </c>
      <c r="AE45" s="126">
        <v>1.3659778185975441E-2</v>
      </c>
      <c r="AF45" s="5" t="b">
        <v>1</v>
      </c>
      <c r="AG45" s="126">
        <v>8.8183378162626277E-3</v>
      </c>
      <c r="AH45" s="5" t="b">
        <v>1</v>
      </c>
      <c r="AI45" s="126">
        <v>8.2934367557708014E-3</v>
      </c>
      <c r="AJ45" s="5" t="b">
        <v>1</v>
      </c>
      <c r="AK45" s="126">
        <v>1.1807604872622829E-2</v>
      </c>
      <c r="AL45" s="5" t="b">
        <v>1</v>
      </c>
      <c r="AM45" s="126">
        <v>1.1420470286635216E-2</v>
      </c>
      <c r="AN45" s="5" t="b">
        <v>1</v>
      </c>
      <c r="AO45" s="126">
        <v>8.0074561779856137E-3</v>
      </c>
      <c r="AP45" s="5" t="b">
        <v>1</v>
      </c>
      <c r="AQ45" s="126">
        <v>1.0555283143708306E-2</v>
      </c>
      <c r="AR45" s="5" t="b">
        <v>1</v>
      </c>
      <c r="AS45" s="126">
        <v>1.741621718711869E-2</v>
      </c>
      <c r="AT45" s="5" t="b">
        <v>1</v>
      </c>
      <c r="AU45" s="126">
        <v>2.3576019860035604</v>
      </c>
      <c r="AV45" s="5" t="b">
        <v>0</v>
      </c>
      <c r="AW45" s="126">
        <v>8.7081085935593449E-3</v>
      </c>
      <c r="AX45" s="5" t="b">
        <v>1</v>
      </c>
      <c r="AY45" s="126">
        <v>59.81520849114159</v>
      </c>
      <c r="AZ45" s="5" t="b">
        <v>0</v>
      </c>
      <c r="BA45" s="126">
        <v>1.741621718711869E-2</v>
      </c>
      <c r="BB45" s="5" t="b">
        <v>1</v>
      </c>
    </row>
    <row r="46" spans="1:54" s="5" customFormat="1" ht="13">
      <c r="A46" s="5" t="s">
        <v>263</v>
      </c>
      <c r="B46" s="5" t="s">
        <v>1438</v>
      </c>
      <c r="C46" s="5" t="s">
        <v>1439</v>
      </c>
      <c r="D46" s="5" t="s">
        <v>335</v>
      </c>
      <c r="E46" s="45">
        <f t="shared" si="0"/>
        <v>0.36242510249132764</v>
      </c>
      <c r="F46" s="45">
        <v>63.757489750867236</v>
      </c>
      <c r="G46" s="45">
        <v>1.2237762237764771</v>
      </c>
      <c r="H46" s="51">
        <f t="shared" si="1"/>
        <v>11.162693156732892</v>
      </c>
      <c r="I46" s="84">
        <v>-25.35</v>
      </c>
      <c r="J46" s="84">
        <v>30.8</v>
      </c>
      <c r="K46" s="84">
        <v>3.34</v>
      </c>
      <c r="L46" s="84">
        <v>5.22</v>
      </c>
      <c r="M46" s="17">
        <v>19</v>
      </c>
      <c r="N46" s="84">
        <f t="shared" si="2"/>
        <v>10.594410596026488</v>
      </c>
      <c r="O46" s="84">
        <v>5.6</v>
      </c>
      <c r="P46" s="84">
        <f t="shared" si="3"/>
        <v>0.2175710375275938</v>
      </c>
      <c r="Q46" s="45">
        <v>2</v>
      </c>
      <c r="R46" s="45">
        <v>2.2256944444444446</v>
      </c>
      <c r="S46" s="126">
        <v>0.28726249922889363</v>
      </c>
      <c r="T46" s="126" t="b">
        <v>1</v>
      </c>
      <c r="U46" s="126">
        <v>9.1923999753245958E-2</v>
      </c>
      <c r="V46" s="5" t="b">
        <v>1</v>
      </c>
      <c r="W46" s="126">
        <v>4.7546896424092752E-2</v>
      </c>
      <c r="X46" s="5" t="b">
        <v>1</v>
      </c>
      <c r="Y46" s="126">
        <v>2.2239677359656308E-2</v>
      </c>
      <c r="Z46" s="5" t="b">
        <v>1</v>
      </c>
      <c r="AA46" s="126">
        <v>2.8139999924463064E-2</v>
      </c>
      <c r="AB46" s="5" t="b">
        <v>1</v>
      </c>
      <c r="AC46" s="126">
        <v>2.8726249922889364E-2</v>
      </c>
      <c r="AD46" s="5" t="b">
        <v>1</v>
      </c>
      <c r="AE46" s="126">
        <v>2.7036470515660573E-2</v>
      </c>
      <c r="AF46" s="5" t="b">
        <v>1</v>
      </c>
      <c r="AG46" s="126">
        <v>1.7453924003780881E-2</v>
      </c>
      <c r="AH46" s="5" t="b">
        <v>1</v>
      </c>
      <c r="AI46" s="126">
        <v>1.6414999955936774E-2</v>
      </c>
      <c r="AJ46" s="5" t="b">
        <v>1</v>
      </c>
      <c r="AK46" s="126">
        <v>2.3370508411842173E-2</v>
      </c>
      <c r="AL46" s="5" t="b">
        <v>1</v>
      </c>
      <c r="AM46" s="126">
        <v>2.2604262234404763E-2</v>
      </c>
      <c r="AN46" s="5" t="b">
        <v>1</v>
      </c>
      <c r="AO46" s="126">
        <v>1.58489654746976E-2</v>
      </c>
      <c r="AP46" s="5" t="b">
        <v>1</v>
      </c>
      <c r="AQ46" s="126">
        <v>2.0891818125737736E-2</v>
      </c>
      <c r="AR46" s="5" t="b">
        <v>1</v>
      </c>
      <c r="AS46" s="126">
        <v>3.4471499907467236E-2</v>
      </c>
      <c r="AT46" s="5" t="b">
        <v>1</v>
      </c>
      <c r="AU46" s="126">
        <v>1.6612771039743242E-2</v>
      </c>
      <c r="AV46" s="5" t="b">
        <v>1</v>
      </c>
      <c r="AW46" s="126">
        <v>1.7235749953733618E-2</v>
      </c>
      <c r="AX46" s="5" t="b">
        <v>1</v>
      </c>
      <c r="AY46" s="126">
        <v>4.5961999876622979E-2</v>
      </c>
      <c r="AZ46" s="5" t="b">
        <v>1</v>
      </c>
      <c r="BA46" s="126">
        <v>3.4471499907467236E-2</v>
      </c>
      <c r="BB46" s="5" t="b">
        <v>1</v>
      </c>
    </row>
    <row r="47" spans="1:54" s="5" customFormat="1" ht="13">
      <c r="A47" s="5" t="s">
        <v>265</v>
      </c>
      <c r="B47" s="5" t="s">
        <v>1440</v>
      </c>
      <c r="C47" s="5" t="s">
        <v>1441</v>
      </c>
      <c r="D47" s="5" t="s">
        <v>335</v>
      </c>
      <c r="E47" s="45">
        <f t="shared" si="0"/>
        <v>0.44693119624706801</v>
      </c>
      <c r="F47" s="45">
        <v>55.306880375293197</v>
      </c>
      <c r="G47" s="45">
        <v>1.6522988505759664</v>
      </c>
      <c r="H47" s="51">
        <f t="shared" si="1"/>
        <v>13.899560203283816</v>
      </c>
      <c r="I47" s="84">
        <v>-25.62</v>
      </c>
      <c r="J47" s="84">
        <v>31.1</v>
      </c>
      <c r="K47" s="84">
        <v>4.04</v>
      </c>
      <c r="L47" s="84">
        <v>5.5</v>
      </c>
      <c r="M47" s="17">
        <v>19</v>
      </c>
      <c r="N47" s="84">
        <f t="shared" si="2"/>
        <v>13.765480844409693</v>
      </c>
      <c r="O47" s="84">
        <v>5.6</v>
      </c>
      <c r="P47" s="84">
        <f t="shared" si="3"/>
        <v>0.27665041047693506</v>
      </c>
      <c r="Q47" s="45">
        <v>2</v>
      </c>
      <c r="R47" s="45">
        <v>2.46875</v>
      </c>
      <c r="S47" s="126">
        <v>0.22591688872701224</v>
      </c>
      <c r="T47" s="126" t="b">
        <v>1</v>
      </c>
      <c r="U47" s="126">
        <v>7.2293404392643923E-2</v>
      </c>
      <c r="V47" s="5" t="b">
        <v>1</v>
      </c>
      <c r="W47" s="126">
        <v>3.7393140203091695E-2</v>
      </c>
      <c r="X47" s="5" t="b">
        <v>1</v>
      </c>
      <c r="Y47" s="126">
        <v>1.749033977241387E-2</v>
      </c>
      <c r="Z47" s="5" t="b">
        <v>1</v>
      </c>
      <c r="AA47" s="126">
        <v>2.2130633997748148E-2</v>
      </c>
      <c r="AB47" s="5" t="b">
        <v>1</v>
      </c>
      <c r="AC47" s="126">
        <v>2.2591688872701226E-2</v>
      </c>
      <c r="AD47" s="5" t="b">
        <v>1</v>
      </c>
      <c r="AE47" s="126">
        <v>2.1262765997836441E-2</v>
      </c>
      <c r="AF47" s="5" t="b">
        <v>1</v>
      </c>
      <c r="AG47" s="126">
        <v>1.3726595770755176E-2</v>
      </c>
      <c r="AH47" s="5" t="b">
        <v>1</v>
      </c>
      <c r="AI47" s="126">
        <v>0.5369231144241664</v>
      </c>
      <c r="AJ47" s="5" t="b">
        <v>0</v>
      </c>
      <c r="AK47" s="126">
        <v>1.8379679082875557E-2</v>
      </c>
      <c r="AL47" s="5" t="b">
        <v>1</v>
      </c>
      <c r="AM47" s="126">
        <v>1.7777066653928846E-2</v>
      </c>
      <c r="AN47" s="5" t="b">
        <v>1</v>
      </c>
      <c r="AO47" s="126">
        <v>1.2464380067697243E-2</v>
      </c>
      <c r="AP47" s="5" t="b">
        <v>1</v>
      </c>
      <c r="AQ47" s="126">
        <v>1.6430319180146358E-2</v>
      </c>
      <c r="AR47" s="5" t="b">
        <v>1</v>
      </c>
      <c r="AS47" s="126">
        <v>2.7110026647241468E-2</v>
      </c>
      <c r="AT47" s="5" t="b">
        <v>1</v>
      </c>
      <c r="AU47" s="126">
        <v>1.3065073083007932E-2</v>
      </c>
      <c r="AV47" s="5" t="b">
        <v>1</v>
      </c>
      <c r="AW47" s="126">
        <v>1.3555013323620734E-2</v>
      </c>
      <c r="AX47" s="5" t="b">
        <v>1</v>
      </c>
      <c r="AY47" s="126">
        <v>3.6146702196321961E-2</v>
      </c>
      <c r="AZ47" s="5" t="b">
        <v>1</v>
      </c>
      <c r="BA47" s="126">
        <v>2.7110026647241468E-2</v>
      </c>
      <c r="BB47" s="5" t="b">
        <v>1</v>
      </c>
    </row>
    <row r="48" spans="1:54" s="5" customFormat="1" ht="13">
      <c r="A48" s="5" t="s">
        <v>267</v>
      </c>
      <c r="B48" s="5" t="s">
        <v>1442</v>
      </c>
      <c r="C48" s="5" t="s">
        <v>1443</v>
      </c>
      <c r="D48" s="5" t="s">
        <v>335</v>
      </c>
      <c r="E48" s="45">
        <f t="shared" si="0"/>
        <v>0.34652833200319255</v>
      </c>
      <c r="F48" s="45">
        <v>65.34716679968075</v>
      </c>
      <c r="G48" s="45">
        <v>1.3966480446944445</v>
      </c>
      <c r="H48" s="51">
        <f t="shared" si="1"/>
        <v>10.222585794094181</v>
      </c>
      <c r="I48" s="84">
        <v>-25.34</v>
      </c>
      <c r="J48" s="84">
        <v>29.5</v>
      </c>
      <c r="K48" s="84">
        <v>1.41</v>
      </c>
      <c r="L48" s="84">
        <v>5.28</v>
      </c>
      <c r="M48" s="17">
        <v>19</v>
      </c>
      <c r="N48" s="84">
        <f t="shared" si="2"/>
        <v>10.246149720670397</v>
      </c>
      <c r="O48" s="84">
        <v>5.6</v>
      </c>
      <c r="P48" s="84">
        <f t="shared" si="3"/>
        <v>0.2046873551476458</v>
      </c>
      <c r="Q48" s="45">
        <v>2</v>
      </c>
      <c r="R48" s="45">
        <v>1.5555555555555556</v>
      </c>
      <c r="S48" s="126">
        <v>0.30534372753469446</v>
      </c>
      <c r="T48" s="126" t="b">
        <v>1</v>
      </c>
      <c r="U48" s="126">
        <v>9.7709992811102236E-2</v>
      </c>
      <c r="V48" s="5" t="b">
        <v>1</v>
      </c>
      <c r="W48" s="126">
        <v>5.0539651454018411E-2</v>
      </c>
      <c r="X48" s="5" t="b">
        <v>1</v>
      </c>
      <c r="Y48" s="126">
        <v>2.3639514389782824E-2</v>
      </c>
      <c r="Z48" s="5" t="b">
        <v>1</v>
      </c>
      <c r="AA48" s="126">
        <v>2.9911222289112943E-2</v>
      </c>
      <c r="AB48" s="5" t="b">
        <v>1</v>
      </c>
      <c r="AC48" s="126">
        <v>3.0534372753469447E-2</v>
      </c>
      <c r="AD48" s="5" t="b">
        <v>1</v>
      </c>
      <c r="AE48" s="126">
        <v>2.8738233179735947E-2</v>
      </c>
      <c r="AF48" s="5" t="b">
        <v>1</v>
      </c>
      <c r="AG48" s="126">
        <v>1.8552530280589032E-2</v>
      </c>
      <c r="AH48" s="5" t="b">
        <v>1</v>
      </c>
      <c r="AI48" s="126">
        <v>1.7448213001982533E-2</v>
      </c>
      <c r="AJ48" s="5" t="b">
        <v>1</v>
      </c>
      <c r="AK48" s="126">
        <v>2.4841523596042917E-2</v>
      </c>
      <c r="AL48" s="5" t="b">
        <v>1</v>
      </c>
      <c r="AM48" s="126">
        <v>2.402704741256614E-2</v>
      </c>
      <c r="AN48" s="5" t="b">
        <v>1</v>
      </c>
      <c r="AO48" s="126">
        <v>1.6846550484672818E-2</v>
      </c>
      <c r="AP48" s="5" t="b">
        <v>1</v>
      </c>
      <c r="AQ48" s="126">
        <v>2.2206816547977799E-2</v>
      </c>
      <c r="AR48" s="5" t="b">
        <v>1</v>
      </c>
      <c r="AS48" s="126">
        <v>3.6641247304163335E-2</v>
      </c>
      <c r="AT48" s="5" t="b">
        <v>1</v>
      </c>
      <c r="AU48" s="126">
        <v>1.7658432435741361E-2</v>
      </c>
      <c r="AV48" s="5" t="b">
        <v>1</v>
      </c>
      <c r="AW48" s="126">
        <v>1.8320623652081668E-2</v>
      </c>
      <c r="AX48" s="5" t="b">
        <v>1</v>
      </c>
      <c r="AY48" s="126">
        <v>4.8854996405551118E-2</v>
      </c>
      <c r="AZ48" s="5" t="b">
        <v>1</v>
      </c>
      <c r="BA48" s="126">
        <v>3.6641247304163335E-2</v>
      </c>
      <c r="BB48" s="5" t="b">
        <v>1</v>
      </c>
    </row>
    <row r="49" spans="1:54" s="5" customFormat="1" ht="13">
      <c r="A49" s="5" t="s">
        <v>263</v>
      </c>
      <c r="B49" s="5" t="s">
        <v>1444</v>
      </c>
      <c r="C49" s="5" t="s">
        <v>1425</v>
      </c>
      <c r="D49" s="5" t="s">
        <v>368</v>
      </c>
      <c r="E49" s="45">
        <f t="shared" si="0"/>
        <v>0.14634379785604912</v>
      </c>
      <c r="F49" s="45">
        <v>85.365620214395094</v>
      </c>
      <c r="G49" s="45">
        <v>0.15</v>
      </c>
      <c r="H49" s="51">
        <f t="shared" si="1"/>
        <v>6.702545941807049</v>
      </c>
      <c r="I49" s="45">
        <v>-29.85</v>
      </c>
      <c r="J49" s="45">
        <v>45.8</v>
      </c>
      <c r="K49" s="45">
        <v>-0.79</v>
      </c>
      <c r="L49" s="45">
        <v>1.2</v>
      </c>
      <c r="M49" s="17">
        <v>1.4</v>
      </c>
      <c r="N49" s="84">
        <f t="shared" si="2"/>
        <v>0.95182006125574337</v>
      </c>
      <c r="O49" s="84">
        <v>5.42</v>
      </c>
      <c r="P49" s="84">
        <f t="shared" si="3"/>
        <v>7.654366003062793E-2</v>
      </c>
      <c r="Q49" s="45">
        <v>1</v>
      </c>
      <c r="R49" s="45">
        <v>1</v>
      </c>
      <c r="S49" s="126">
        <v>9.1451075075310513</v>
      </c>
      <c r="T49" s="126" t="b">
        <v>1</v>
      </c>
      <c r="U49" s="126">
        <v>6.5322196482364658</v>
      </c>
      <c r="V49" s="20" t="b">
        <v>1</v>
      </c>
      <c r="W49" s="126">
        <v>26.128878592945863</v>
      </c>
      <c r="X49" s="20" t="b">
        <v>1</v>
      </c>
      <c r="Y49" s="126">
        <v>26.128878592945863</v>
      </c>
      <c r="Z49" s="20" t="b">
        <v>1</v>
      </c>
      <c r="AA49" s="126">
        <v>26.128878592945863</v>
      </c>
      <c r="AB49" s="20" t="b">
        <v>1</v>
      </c>
      <c r="AC49" s="126">
        <v>11.757995366825639</v>
      </c>
      <c r="AD49" s="20" t="b">
        <v>1</v>
      </c>
      <c r="AE49" s="126">
        <v>11.757995366825639</v>
      </c>
      <c r="AF49" s="20" t="b">
        <v>1</v>
      </c>
      <c r="AG49" s="126">
        <v>26.128878592945863</v>
      </c>
      <c r="AH49" s="20" t="b">
        <v>1</v>
      </c>
      <c r="AI49" s="126">
        <v>13.064439296472932</v>
      </c>
      <c r="AJ49" s="20" t="b">
        <v>1</v>
      </c>
      <c r="AK49" s="126">
        <v>39.193317889418793</v>
      </c>
      <c r="AL49" s="20" t="b">
        <v>1</v>
      </c>
      <c r="AM49" s="126">
        <v>26.128878592945863</v>
      </c>
      <c r="AN49" s="20" t="b">
        <v>1</v>
      </c>
      <c r="AO49" s="20" t="s">
        <v>315</v>
      </c>
      <c r="AP49" s="20" t="s">
        <v>315</v>
      </c>
      <c r="AQ49" s="20" t="s">
        <v>315</v>
      </c>
      <c r="AR49" s="20" t="s">
        <v>315</v>
      </c>
      <c r="AS49" s="126">
        <v>13.064439296472932</v>
      </c>
      <c r="AT49" s="20" t="b">
        <v>1</v>
      </c>
      <c r="AU49" s="126">
        <v>26.128878592945863</v>
      </c>
      <c r="AV49" s="20" t="b">
        <v>1</v>
      </c>
      <c r="AW49" s="20" t="s">
        <v>315</v>
      </c>
      <c r="AX49" s="20" t="s">
        <v>315</v>
      </c>
      <c r="AY49" s="126">
        <v>26.128878592945863</v>
      </c>
      <c r="AZ49" s="20" t="b">
        <v>1</v>
      </c>
      <c r="BA49" s="126">
        <v>39.193317889418793</v>
      </c>
      <c r="BB49" s="20" t="b">
        <v>1</v>
      </c>
    </row>
    <row r="50" spans="1:54" s="5" customFormat="1" ht="13">
      <c r="A50" s="5" t="s">
        <v>265</v>
      </c>
      <c r="B50" s="5" t="s">
        <v>1445</v>
      </c>
      <c r="C50" s="5" t="s">
        <v>1427</v>
      </c>
      <c r="D50" s="5" t="s">
        <v>368</v>
      </c>
      <c r="E50" s="45">
        <f t="shared" si="0"/>
        <v>0.16693705386112911</v>
      </c>
      <c r="F50" s="45">
        <v>83.30629461388709</v>
      </c>
      <c r="G50" s="45">
        <v>0.19880715705807359</v>
      </c>
      <c r="H50" s="51">
        <f t="shared" si="1"/>
        <v>7.5622485399091488</v>
      </c>
      <c r="I50" s="45">
        <v>-28.55</v>
      </c>
      <c r="J50" s="45">
        <v>45.3</v>
      </c>
      <c r="K50" s="45">
        <v>0.28999999999999998</v>
      </c>
      <c r="L50" s="45">
        <v>0.78</v>
      </c>
      <c r="M50" s="17">
        <v>1.4</v>
      </c>
      <c r="N50" s="84">
        <f t="shared" si="2"/>
        <v>0.70574308890330939</v>
      </c>
      <c r="O50" s="84">
        <v>5.42</v>
      </c>
      <c r="P50" s="84">
        <f t="shared" si="3"/>
        <v>8.2679916288124572E-2</v>
      </c>
      <c r="Q50" s="45">
        <v>1</v>
      </c>
      <c r="R50" s="45">
        <v>1</v>
      </c>
      <c r="S50" s="126">
        <v>8.4663849629531125</v>
      </c>
      <c r="T50" s="126" t="b">
        <v>1</v>
      </c>
      <c r="U50" s="126">
        <v>6.0474178306807946</v>
      </c>
      <c r="V50" s="20" t="b">
        <v>1</v>
      </c>
      <c r="W50" s="126">
        <v>24.189671322723179</v>
      </c>
      <c r="X50" s="20" t="b">
        <v>1</v>
      </c>
      <c r="Y50" s="126">
        <v>24.189671322723179</v>
      </c>
      <c r="Z50" s="20" t="b">
        <v>1</v>
      </c>
      <c r="AA50" s="126">
        <v>24.189671322723179</v>
      </c>
      <c r="AB50" s="20" t="b">
        <v>1</v>
      </c>
      <c r="AC50" s="126">
        <v>9.6758685290892714</v>
      </c>
      <c r="AD50" s="20" t="b">
        <v>1</v>
      </c>
      <c r="AE50" s="126">
        <v>9.6758685290892714</v>
      </c>
      <c r="AF50" s="20" t="b">
        <v>1</v>
      </c>
      <c r="AG50" s="126">
        <v>24.189671322723179</v>
      </c>
      <c r="AH50" s="20" t="b">
        <v>1</v>
      </c>
      <c r="AI50" s="126">
        <v>12.094835661361589</v>
      </c>
      <c r="AJ50" s="20" t="b">
        <v>1</v>
      </c>
      <c r="AK50" s="126">
        <v>36.284506984084771</v>
      </c>
      <c r="AL50" s="20" t="b">
        <v>1</v>
      </c>
      <c r="AM50" s="126">
        <v>24.189671322723179</v>
      </c>
      <c r="AN50" s="20" t="b">
        <v>1</v>
      </c>
      <c r="AO50" s="20" t="s">
        <v>315</v>
      </c>
      <c r="AP50" s="20" t="s">
        <v>315</v>
      </c>
      <c r="AQ50" s="20" t="s">
        <v>315</v>
      </c>
      <c r="AR50" s="20" t="s">
        <v>315</v>
      </c>
      <c r="AS50" s="126">
        <v>12.094835661361589</v>
      </c>
      <c r="AT50" s="20" t="b">
        <v>1</v>
      </c>
      <c r="AU50" s="126">
        <v>24.189671322723179</v>
      </c>
      <c r="AV50" s="20" t="b">
        <v>1</v>
      </c>
      <c r="AW50" s="20" t="s">
        <v>315</v>
      </c>
      <c r="AX50" s="20" t="s">
        <v>315</v>
      </c>
      <c r="AY50" s="126">
        <v>24.189671322723179</v>
      </c>
      <c r="AZ50" s="20" t="b">
        <v>1</v>
      </c>
      <c r="BA50" s="126">
        <v>36.284506984084771</v>
      </c>
      <c r="BB50" s="20" t="b">
        <v>1</v>
      </c>
    </row>
    <row r="51" spans="1:54" s="5" customFormat="1" ht="13">
      <c r="A51" s="5" t="s">
        <v>268</v>
      </c>
      <c r="B51" s="5" t="s">
        <v>1446</v>
      </c>
      <c r="C51" s="5" t="s">
        <v>1431</v>
      </c>
      <c r="D51" s="5" t="s">
        <v>368</v>
      </c>
      <c r="E51" s="45">
        <f t="shared" si="0"/>
        <v>0.17281780902167554</v>
      </c>
      <c r="F51" s="45">
        <v>82.718219097832446</v>
      </c>
      <c r="G51" s="45">
        <v>0.20000000000042206</v>
      </c>
      <c r="H51" s="51">
        <f t="shared" si="1"/>
        <v>7.6903925014645615</v>
      </c>
      <c r="I51" s="45">
        <v>-28.44</v>
      </c>
      <c r="J51" s="45">
        <v>44.5</v>
      </c>
      <c r="K51" s="45">
        <v>0.34</v>
      </c>
      <c r="L51" s="45">
        <v>1.07</v>
      </c>
      <c r="M51" s="17">
        <v>1.4</v>
      </c>
      <c r="N51" s="84">
        <f t="shared" si="2"/>
        <v>1.0022396016403052</v>
      </c>
      <c r="O51" s="84">
        <v>5.42</v>
      </c>
      <c r="P51" s="84">
        <f t="shared" si="3"/>
        <v>8.6926321031048664E-2</v>
      </c>
      <c r="Q51" s="45">
        <v>1</v>
      </c>
      <c r="R51" s="45">
        <v>1</v>
      </c>
      <c r="S51" s="126">
        <v>8.0527968019027441</v>
      </c>
      <c r="T51" s="126" t="b">
        <v>1</v>
      </c>
      <c r="U51" s="126">
        <v>5.7519977156448174</v>
      </c>
      <c r="V51" s="20" t="b">
        <v>1</v>
      </c>
      <c r="W51" s="126">
        <v>23.00799086257927</v>
      </c>
      <c r="X51" s="20" t="b">
        <v>1</v>
      </c>
      <c r="Y51" s="126">
        <v>23.00799086257927</v>
      </c>
      <c r="Z51" s="20" t="b">
        <v>1</v>
      </c>
      <c r="AA51" s="126">
        <v>23.00799086257927</v>
      </c>
      <c r="AB51" s="20" t="b">
        <v>1</v>
      </c>
      <c r="AC51" s="126">
        <v>14.955194060676527</v>
      </c>
      <c r="AD51" s="20" t="b">
        <v>0</v>
      </c>
      <c r="AE51" s="126">
        <v>9.2031963450317082</v>
      </c>
      <c r="AF51" s="20" t="b">
        <v>1</v>
      </c>
      <c r="AG51" s="126">
        <v>23.00799086257927</v>
      </c>
      <c r="AH51" s="20" t="b">
        <v>1</v>
      </c>
      <c r="AI51" s="126">
        <v>11.503995431289635</v>
      </c>
      <c r="AJ51" s="20" t="b">
        <v>1</v>
      </c>
      <c r="AK51" s="126">
        <v>34.511986293868908</v>
      </c>
      <c r="AL51" s="20" t="b">
        <v>1</v>
      </c>
      <c r="AM51" s="126">
        <v>23.00799086257927</v>
      </c>
      <c r="AN51" s="20" t="b">
        <v>1</v>
      </c>
      <c r="AO51" s="20" t="s">
        <v>315</v>
      </c>
      <c r="AP51" s="20" t="s">
        <v>315</v>
      </c>
      <c r="AQ51" s="20" t="s">
        <v>315</v>
      </c>
      <c r="AR51" s="20" t="s">
        <v>315</v>
      </c>
      <c r="AS51" s="126">
        <v>11.503995431289635</v>
      </c>
      <c r="AT51" s="20" t="b">
        <v>1</v>
      </c>
      <c r="AU51" s="126">
        <v>23.00799086257927</v>
      </c>
      <c r="AV51" s="20" t="b">
        <v>1</v>
      </c>
      <c r="AW51" s="20" t="s">
        <v>315</v>
      </c>
      <c r="AX51" s="20" t="s">
        <v>315</v>
      </c>
      <c r="AY51" s="126">
        <v>23.00799086257927</v>
      </c>
      <c r="AZ51" s="20" t="b">
        <v>1</v>
      </c>
      <c r="BA51" s="126">
        <v>34.511986293868908</v>
      </c>
      <c r="BB51" s="20" t="b">
        <v>1</v>
      </c>
    </row>
    <row r="52" spans="1:54" s="5" customFormat="1" ht="13">
      <c r="E52" s="17"/>
      <c r="F52" s="17"/>
      <c r="G52" s="17"/>
      <c r="H52" s="17"/>
      <c r="I52" s="84"/>
      <c r="J52" s="84"/>
      <c r="K52" s="84"/>
      <c r="L52" s="84"/>
      <c r="M52" s="17"/>
      <c r="N52" s="84"/>
      <c r="O52" s="84"/>
      <c r="P52" s="84"/>
      <c r="Q52" s="17"/>
      <c r="R52" s="17"/>
      <c r="S52" s="20"/>
      <c r="T52" s="20"/>
    </row>
    <row r="53" spans="1:54" s="5" customFormat="1" ht="13">
      <c r="E53" s="17"/>
      <c r="F53" s="17"/>
      <c r="G53" s="17"/>
      <c r="H53" s="17"/>
      <c r="I53" s="84"/>
      <c r="J53" s="84"/>
      <c r="K53" s="84"/>
      <c r="L53" s="84"/>
      <c r="M53" s="17"/>
      <c r="N53" s="84"/>
      <c r="O53" s="84"/>
      <c r="P53" s="84"/>
      <c r="Q53" s="17"/>
      <c r="R53" s="17"/>
      <c r="S53" s="20"/>
      <c r="T53" s="20"/>
    </row>
    <row r="54" spans="1:54" s="5" customFormat="1" ht="13">
      <c r="E54" s="17"/>
      <c r="F54" s="17"/>
      <c r="G54" s="17"/>
      <c r="H54" s="17"/>
      <c r="I54" s="84"/>
      <c r="J54" s="84"/>
      <c r="K54" s="84"/>
      <c r="L54" s="84"/>
      <c r="M54" s="17"/>
      <c r="N54" s="84"/>
      <c r="O54" s="84"/>
      <c r="P54" s="84"/>
      <c r="Q54" s="17"/>
      <c r="R54" s="17"/>
      <c r="S54" s="20"/>
      <c r="T54" s="20"/>
    </row>
    <row r="55" spans="1:54" s="5" customFormat="1" ht="13">
      <c r="E55" s="17"/>
      <c r="F55" s="17"/>
      <c r="G55" s="17"/>
      <c r="H55" s="17"/>
      <c r="I55" s="84"/>
      <c r="J55" s="84"/>
      <c r="K55" s="84"/>
      <c r="L55" s="84"/>
      <c r="M55" s="17"/>
      <c r="N55" s="84"/>
      <c r="O55" s="84"/>
      <c r="P55" s="84"/>
      <c r="Q55" s="17"/>
      <c r="R55" s="17"/>
      <c r="S55" s="20"/>
      <c r="T55" s="20"/>
    </row>
    <row r="56" spans="1:54" s="5" customFormat="1" ht="13">
      <c r="E56" s="17"/>
      <c r="F56" s="17"/>
      <c r="G56" s="17"/>
      <c r="H56" s="17"/>
      <c r="I56" s="84"/>
      <c r="J56" s="84"/>
      <c r="K56" s="84"/>
      <c r="L56" s="84"/>
      <c r="M56" s="17"/>
      <c r="N56" s="84"/>
      <c r="O56" s="84"/>
      <c r="P56" s="84"/>
      <c r="Q56" s="17"/>
      <c r="R56" s="17"/>
      <c r="S56" s="20"/>
      <c r="T56" s="20"/>
    </row>
    <row r="57" spans="1:54" s="5" customFormat="1" ht="13">
      <c r="E57" s="17"/>
      <c r="F57" s="17"/>
      <c r="G57" s="17"/>
      <c r="H57" s="17"/>
      <c r="I57" s="84"/>
      <c r="J57" s="84"/>
      <c r="K57" s="84"/>
      <c r="L57" s="84"/>
      <c r="M57" s="17"/>
      <c r="N57" s="84"/>
      <c r="O57" s="84"/>
      <c r="P57" s="84"/>
      <c r="Q57" s="17"/>
      <c r="R57" s="17"/>
      <c r="S57" s="20"/>
      <c r="T57" s="20"/>
    </row>
    <row r="58" spans="1:54" s="5" customFormat="1" ht="13">
      <c r="E58" s="17"/>
      <c r="F58" s="17"/>
      <c r="G58" s="17"/>
      <c r="H58" s="17"/>
      <c r="I58" s="84"/>
      <c r="J58" s="84"/>
      <c r="K58" s="84"/>
      <c r="L58" s="84"/>
      <c r="M58" s="17"/>
      <c r="N58" s="84"/>
      <c r="O58" s="84"/>
      <c r="P58" s="84"/>
      <c r="Q58" s="17"/>
      <c r="R58" s="17"/>
      <c r="S58" s="20"/>
      <c r="T58" s="20"/>
    </row>
    <row r="59" spans="1:54" s="5" customFormat="1" ht="13">
      <c r="E59" s="17"/>
      <c r="F59" s="17"/>
      <c r="G59" s="17"/>
      <c r="H59" s="17"/>
      <c r="I59" s="84"/>
      <c r="J59" s="84"/>
      <c r="K59" s="84"/>
      <c r="L59" s="84"/>
      <c r="M59" s="17"/>
      <c r="N59" s="84"/>
      <c r="O59" s="84"/>
      <c r="P59" s="84"/>
      <c r="Q59" s="17"/>
      <c r="R59" s="17"/>
      <c r="S59" s="20"/>
      <c r="T59" s="20"/>
    </row>
  </sheetData>
  <mergeCells count="1">
    <mergeCell ref="A1:U1"/>
  </mergeCells>
  <pageMargins left="0.7" right="0.7" top="0.75" bottom="0.75" header="0.3" footer="0.3"/>
  <pageSetup orientation="portrait" horizontalDpi="0" verticalDpi="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B230-C9B8-274D-92FA-00443914E6A8}">
  <dimension ref="A1:AJ9"/>
  <sheetViews>
    <sheetView workbookViewId="0">
      <selection activeCell="G9" sqref="G9"/>
    </sheetView>
  </sheetViews>
  <sheetFormatPr baseColWidth="10" defaultRowHeight="16"/>
  <cols>
    <col min="1" max="1" width="7.6640625" style="142" bestFit="1" customWidth="1"/>
    <col min="2" max="2" width="5.83203125" style="140" bestFit="1" customWidth="1"/>
    <col min="3" max="3" width="5.83203125" style="98" bestFit="1" customWidth="1"/>
    <col min="4" max="6" width="4.6640625" style="98" bestFit="1" customWidth="1"/>
    <col min="7" max="7" width="8.33203125" style="98" bestFit="1" customWidth="1"/>
    <col min="8" max="8" width="9.33203125" style="98" bestFit="1" customWidth="1"/>
    <col min="9" max="9" width="7.6640625" style="98" bestFit="1" customWidth="1"/>
    <col min="10" max="10" width="8.83203125" style="98" bestFit="1" customWidth="1"/>
    <col min="11" max="11" width="2.6640625" style="140" bestFit="1" customWidth="1"/>
    <col min="12" max="12" width="6.33203125" style="98" bestFit="1" customWidth="1"/>
    <col min="13" max="13" width="7.33203125" style="98" bestFit="1" customWidth="1"/>
    <col min="14" max="14" width="6.6640625" style="98" bestFit="1" customWidth="1"/>
    <col min="15" max="15" width="9.1640625" style="98" customWidth="1"/>
    <col min="16" max="16" width="7.6640625" style="98" customWidth="1"/>
    <col min="17" max="18" width="6.1640625" style="98" hidden="1" customWidth="1"/>
    <col min="19" max="19" width="7.5" style="98" bestFit="1" customWidth="1"/>
    <col min="20" max="22" width="5.6640625" style="98" bestFit="1" customWidth="1"/>
    <col min="23" max="23" width="6.6640625" style="98" bestFit="1" customWidth="1"/>
    <col min="24" max="24" width="7.83203125" style="98" bestFit="1" customWidth="1"/>
    <col min="25" max="25" width="8.1640625" style="98" bestFit="1" customWidth="1"/>
    <col min="26" max="26" width="7.83203125" style="98" bestFit="1" customWidth="1"/>
    <col min="27" max="27" width="8.1640625" style="98" bestFit="1" customWidth="1"/>
    <col min="28" max="28" width="11.1640625" style="98" bestFit="1" customWidth="1"/>
    <col min="29" max="30" width="4.6640625" style="98" bestFit="1" customWidth="1"/>
    <col min="31" max="31" width="5.6640625" style="98" bestFit="1" customWidth="1"/>
    <col min="32" max="32" width="11.5" style="98" customWidth="1"/>
    <col min="33" max="35" width="4.6640625" style="98" bestFit="1" customWidth="1"/>
    <col min="36" max="36" width="13.6640625" style="98" bestFit="1" customWidth="1"/>
    <col min="37" max="16384" width="10.83203125" style="98"/>
  </cols>
  <sheetData>
    <row r="1" spans="1:36" ht="16" customHeight="1">
      <c r="A1" s="144" t="s">
        <v>1458</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36" s="84" customFormat="1" ht="49" customHeight="1">
      <c r="A2" s="137" t="s">
        <v>282</v>
      </c>
      <c r="B2" s="138" t="s">
        <v>1325</v>
      </c>
      <c r="C2" s="83" t="s">
        <v>576</v>
      </c>
      <c r="D2" s="83" t="s">
        <v>391</v>
      </c>
      <c r="E2" s="83" t="s">
        <v>1326</v>
      </c>
      <c r="F2" s="83" t="s">
        <v>1327</v>
      </c>
      <c r="G2" s="83" t="s">
        <v>577</v>
      </c>
      <c r="H2" s="83" t="s">
        <v>1316</v>
      </c>
      <c r="I2" s="83" t="s">
        <v>1450</v>
      </c>
      <c r="J2" s="136" t="s">
        <v>1317</v>
      </c>
      <c r="K2" s="138" t="s">
        <v>1318</v>
      </c>
      <c r="L2" s="83" t="s">
        <v>578</v>
      </c>
      <c r="M2" s="83" t="s">
        <v>1450</v>
      </c>
      <c r="N2" s="83" t="s">
        <v>1319</v>
      </c>
      <c r="O2" s="136" t="s">
        <v>1323</v>
      </c>
      <c r="P2" s="136" t="s">
        <v>1324</v>
      </c>
      <c r="Q2" s="83" t="s">
        <v>1320</v>
      </c>
      <c r="R2" s="83" t="s">
        <v>1321</v>
      </c>
      <c r="S2" s="83" t="s">
        <v>1451</v>
      </c>
      <c r="T2" s="83" t="s">
        <v>579</v>
      </c>
      <c r="U2" s="83" t="s">
        <v>391</v>
      </c>
      <c r="V2" s="83" t="s">
        <v>1326</v>
      </c>
      <c r="W2" s="83" t="s">
        <v>1327</v>
      </c>
      <c r="X2" s="83" t="s">
        <v>1332</v>
      </c>
      <c r="Y2" s="83" t="s">
        <v>1329</v>
      </c>
      <c r="Z2" s="83" t="s">
        <v>1453</v>
      </c>
      <c r="AA2" s="83" t="s">
        <v>1454</v>
      </c>
      <c r="AB2" s="136" t="s">
        <v>1455</v>
      </c>
      <c r="AC2" s="83" t="s">
        <v>391</v>
      </c>
      <c r="AD2" s="83" t="s">
        <v>1326</v>
      </c>
      <c r="AE2" s="83" t="s">
        <v>1327</v>
      </c>
      <c r="AF2" s="136" t="s">
        <v>1456</v>
      </c>
      <c r="AG2" s="136" t="s">
        <v>391</v>
      </c>
      <c r="AH2" s="83" t="s">
        <v>1326</v>
      </c>
      <c r="AI2" s="83" t="s">
        <v>1327</v>
      </c>
      <c r="AJ2" s="83" t="s">
        <v>585</v>
      </c>
    </row>
    <row r="3" spans="1:36" s="84" customFormat="1" ht="13">
      <c r="A3" s="141" t="s">
        <v>593</v>
      </c>
      <c r="B3" s="139">
        <v>54</v>
      </c>
      <c r="C3" s="84">
        <v>4.3999151251521198</v>
      </c>
      <c r="D3" s="84">
        <v>0.848994435389129</v>
      </c>
      <c r="E3" s="84">
        <v>2.7359166087145099</v>
      </c>
      <c r="F3" s="84">
        <v>6.0639136415897301</v>
      </c>
      <c r="G3" s="84">
        <v>-16.982419164659198</v>
      </c>
      <c r="H3" s="84">
        <v>5.1825017240960598</v>
      </c>
      <c r="I3" s="84" t="s">
        <v>581</v>
      </c>
      <c r="J3" s="84">
        <v>6</v>
      </c>
      <c r="K3" s="139">
        <v>3</v>
      </c>
      <c r="L3" s="84">
        <v>31.881811574298599</v>
      </c>
      <c r="M3" s="84" t="s">
        <v>581</v>
      </c>
      <c r="N3" s="84">
        <v>274.87350384740802</v>
      </c>
      <c r="O3" s="84">
        <v>-134.43675192370401</v>
      </c>
      <c r="P3" s="84">
        <v>-150.37765771085299</v>
      </c>
      <c r="Q3" s="84">
        <f>-2*(O3-P3)</f>
        <v>-31.881811574297956</v>
      </c>
      <c r="R3" s="84">
        <f>1-EXP(Q3/48)</f>
        <v>0.48531715748271931</v>
      </c>
      <c r="S3" s="84">
        <f>SQRT(R3)</f>
        <v>0.69664708244757567</v>
      </c>
      <c r="T3" s="83">
        <f>EXP(C3)</f>
        <v>81.443955828247596</v>
      </c>
      <c r="U3" s="84">
        <f>T3*D3</f>
        <v>69.145465294260234</v>
      </c>
      <c r="V3" s="84">
        <f>EXP(E3)</f>
        <v>15.423874616443273</v>
      </c>
      <c r="W3" s="84">
        <f>EXP(F3)</f>
        <v>430.05522969449152</v>
      </c>
      <c r="X3" s="84">
        <v>6.8</v>
      </c>
      <c r="Y3" s="84">
        <v>5.4</v>
      </c>
      <c r="Z3" s="84">
        <v>4.8</v>
      </c>
      <c r="AA3" s="84">
        <v>3.3</v>
      </c>
      <c r="AB3" s="84">
        <v>4.8099999999999996</v>
      </c>
      <c r="AC3" s="84" t="s">
        <v>315</v>
      </c>
      <c r="AD3" s="84">
        <v>3.31</v>
      </c>
      <c r="AE3" s="84">
        <v>6.99</v>
      </c>
      <c r="AF3" s="84">
        <v>0.6</v>
      </c>
      <c r="AG3" s="84" t="s">
        <v>315</v>
      </c>
      <c r="AH3" s="84">
        <v>0.39</v>
      </c>
      <c r="AI3" s="84">
        <v>0.99</v>
      </c>
      <c r="AJ3" s="84" t="s">
        <v>605</v>
      </c>
    </row>
    <row r="4" spans="1:36" s="84" customFormat="1" ht="13">
      <c r="A4" s="141" t="s">
        <v>595</v>
      </c>
      <c r="B4" s="139">
        <v>58</v>
      </c>
      <c r="C4" s="84">
        <v>3.79514878233348</v>
      </c>
      <c r="D4" s="84">
        <v>0.86807364769380602</v>
      </c>
      <c r="E4" s="84">
        <v>2.0937556969253102</v>
      </c>
      <c r="F4" s="84">
        <v>5.4965418677416498</v>
      </c>
      <c r="G4" s="84">
        <v>-13.9208205021549</v>
      </c>
      <c r="H4" s="84">
        <v>4.3719202770594103</v>
      </c>
      <c r="I4" s="84" t="s">
        <v>581</v>
      </c>
      <c r="J4" s="84">
        <v>5</v>
      </c>
      <c r="K4" s="139">
        <v>3</v>
      </c>
      <c r="L4" s="84">
        <v>20.170803932817901</v>
      </c>
      <c r="M4" s="84" t="s">
        <v>581</v>
      </c>
      <c r="N4" s="84">
        <v>373.09327516604202</v>
      </c>
      <c r="O4" s="84">
        <v>-183.54663758302101</v>
      </c>
      <c r="P4" s="84">
        <v>-193.63203954943</v>
      </c>
      <c r="Q4" s="84">
        <f t="shared" ref="Q4:Q9" si="0">-2*(O4-P4)</f>
        <v>-20.170803932817989</v>
      </c>
      <c r="R4" s="84">
        <f t="shared" ref="R4:R9" si="1">1-EXP(Q4/48)</f>
        <v>0.34310105291132009</v>
      </c>
      <c r="S4" s="84">
        <f t="shared" ref="S4:S9" si="2">SQRT(R4)</f>
        <v>0.58574828459955397</v>
      </c>
      <c r="T4" s="83">
        <f t="shared" ref="T4:T9" si="3">EXP(C4)</f>
        <v>44.484854473643828</v>
      </c>
      <c r="U4" s="84">
        <f t="shared" ref="U4:U9" si="4">T4*D4</f>
        <v>38.616129890064123</v>
      </c>
      <c r="V4" s="84">
        <f t="shared" ref="V4:W9" si="5">EXP(E4)</f>
        <v>8.1153367466920674</v>
      </c>
      <c r="W4" s="84">
        <f t="shared" si="5"/>
        <v>243.84721661093107</v>
      </c>
      <c r="X4" s="84">
        <v>7.4</v>
      </c>
      <c r="Y4" s="84">
        <v>7.1</v>
      </c>
      <c r="Z4" s="84">
        <v>5.2</v>
      </c>
      <c r="AA4" s="84">
        <v>5</v>
      </c>
      <c r="AB4" s="84">
        <v>2.96</v>
      </c>
      <c r="AC4" s="84" t="s">
        <v>315</v>
      </c>
      <c r="AD4" s="84">
        <v>2.34</v>
      </c>
      <c r="AE4" s="84">
        <v>3.76</v>
      </c>
      <c r="AF4" s="84">
        <v>1.01</v>
      </c>
      <c r="AG4" s="84" t="s">
        <v>315</v>
      </c>
      <c r="AH4" s="84">
        <v>0.71</v>
      </c>
      <c r="AI4" s="84">
        <v>1.44</v>
      </c>
      <c r="AJ4" s="84" t="s">
        <v>605</v>
      </c>
    </row>
    <row r="5" spans="1:36" s="84" customFormat="1" ht="13">
      <c r="A5" s="141" t="s">
        <v>591</v>
      </c>
      <c r="B5" s="139">
        <v>54</v>
      </c>
      <c r="C5" s="84">
        <v>2.6374196285823901</v>
      </c>
      <c r="D5" s="84">
        <v>0.60473137040720804</v>
      </c>
      <c r="E5" s="84">
        <v>1.45216792226271</v>
      </c>
      <c r="F5" s="84">
        <v>3.8226713349020698</v>
      </c>
      <c r="G5" s="84">
        <v>-11.290436993597099</v>
      </c>
      <c r="H5" s="84">
        <v>4.3613077767181698</v>
      </c>
      <c r="I5" s="84" t="s">
        <v>581</v>
      </c>
      <c r="J5" s="84">
        <v>5</v>
      </c>
      <c r="K5" s="139">
        <v>3</v>
      </c>
      <c r="L5" s="84">
        <v>20.350209506940701</v>
      </c>
      <c r="M5" s="84" t="s">
        <v>581</v>
      </c>
      <c r="N5" s="84">
        <v>194.812386148549</v>
      </c>
      <c r="O5" s="84">
        <v>-94.406193074274697</v>
      </c>
      <c r="P5" s="84">
        <v>-104.581297827745</v>
      </c>
      <c r="Q5" s="84">
        <f t="shared" si="0"/>
        <v>-20.350209506940615</v>
      </c>
      <c r="R5" s="84">
        <f t="shared" si="1"/>
        <v>0.34555170635629062</v>
      </c>
      <c r="S5" s="84">
        <f t="shared" si="2"/>
        <v>0.58783646225484398</v>
      </c>
      <c r="T5" s="83">
        <f t="shared" si="3"/>
        <v>13.977090949747767</v>
      </c>
      <c r="U5" s="84">
        <f t="shared" si="4"/>
        <v>8.4523853643471529</v>
      </c>
      <c r="V5" s="84">
        <f t="shared" si="5"/>
        <v>4.2723666413562418</v>
      </c>
      <c r="W5" s="84">
        <f t="shared" si="5"/>
        <v>45.726195295707363</v>
      </c>
      <c r="X5" s="84">
        <v>6.3</v>
      </c>
      <c r="Y5" s="84">
        <v>3.6</v>
      </c>
      <c r="Z5" s="84">
        <v>4.4000000000000004</v>
      </c>
      <c r="AA5" s="84">
        <v>2.5</v>
      </c>
      <c r="AB5" s="84">
        <v>1.93</v>
      </c>
      <c r="AC5" s="84" t="s">
        <v>315</v>
      </c>
      <c r="AD5" s="84">
        <v>1.4</v>
      </c>
      <c r="AE5" s="84">
        <v>2.64</v>
      </c>
      <c r="AF5" s="84">
        <v>0.4</v>
      </c>
      <c r="AG5" s="84" t="s">
        <v>315</v>
      </c>
      <c r="AH5" s="84">
        <v>0.3</v>
      </c>
      <c r="AI5" s="84">
        <v>0.53</v>
      </c>
      <c r="AJ5" s="84" t="s">
        <v>605</v>
      </c>
    </row>
    <row r="6" spans="1:36" s="84" customFormat="1" ht="13">
      <c r="A6" s="141" t="s">
        <v>597</v>
      </c>
      <c r="B6" s="139">
        <v>63</v>
      </c>
      <c r="C6" s="84">
        <v>2.5663438258780298</v>
      </c>
      <c r="D6" s="84">
        <v>0.77622154021089196</v>
      </c>
      <c r="E6" s="84">
        <v>1.0449775630404701</v>
      </c>
      <c r="F6" s="84">
        <v>4.0877100887155802</v>
      </c>
      <c r="G6" s="84">
        <v>-9.0551759289066691</v>
      </c>
      <c r="H6" s="84">
        <v>3.3062002185365502</v>
      </c>
      <c r="I6" s="16">
        <v>8.9999999999999998E-4</v>
      </c>
      <c r="J6" s="84">
        <v>4</v>
      </c>
      <c r="K6" s="139">
        <v>3</v>
      </c>
      <c r="L6" s="84">
        <v>11.0741436168205</v>
      </c>
      <c r="M6" s="16">
        <v>8.9999999999999998E-4</v>
      </c>
      <c r="N6" s="84">
        <v>393.40639055941102</v>
      </c>
      <c r="O6" s="84">
        <v>-193.70319527970599</v>
      </c>
      <c r="P6" s="84">
        <v>-199.24026708811601</v>
      </c>
      <c r="Q6" s="84">
        <f t="shared" si="0"/>
        <v>-11.074143616820038</v>
      </c>
      <c r="R6" s="84">
        <f t="shared" si="1"/>
        <v>0.20603136842699044</v>
      </c>
      <c r="S6" s="84">
        <f t="shared" si="2"/>
        <v>0.45390678385213679</v>
      </c>
      <c r="T6" s="83">
        <f t="shared" si="3"/>
        <v>13.018140734815667</v>
      </c>
      <c r="U6" s="84">
        <f t="shared" si="4"/>
        <v>10.10496125186077</v>
      </c>
      <c r="V6" s="84">
        <f t="shared" si="5"/>
        <v>2.8433347271498688</v>
      </c>
      <c r="W6" s="84">
        <f t="shared" si="5"/>
        <v>59.603249161361489</v>
      </c>
      <c r="X6" s="84">
        <v>8</v>
      </c>
      <c r="Y6" s="84">
        <v>8.8000000000000007</v>
      </c>
      <c r="Z6" s="84">
        <v>5.4</v>
      </c>
      <c r="AA6" s="84">
        <v>5.6</v>
      </c>
      <c r="AB6" s="84">
        <v>1.97</v>
      </c>
      <c r="AC6" s="84" t="s">
        <v>315</v>
      </c>
      <c r="AD6" s="84">
        <v>1.5</v>
      </c>
      <c r="AE6" s="84">
        <v>2.6</v>
      </c>
      <c r="AF6" s="84">
        <v>0.34</v>
      </c>
      <c r="AG6" s="84" t="s">
        <v>315</v>
      </c>
      <c r="AH6" s="84">
        <v>0.23</v>
      </c>
      <c r="AI6" s="84">
        <v>0.48</v>
      </c>
      <c r="AJ6" s="84" t="s">
        <v>605</v>
      </c>
    </row>
    <row r="7" spans="1:36" s="84" customFormat="1" ht="13">
      <c r="A7" s="141" t="s">
        <v>596</v>
      </c>
      <c r="B7" s="139">
        <v>52</v>
      </c>
      <c r="C7" s="84">
        <v>4.0398480283429201</v>
      </c>
      <c r="D7" s="84">
        <v>0.96229311990632305</v>
      </c>
      <c r="E7" s="84">
        <v>2.1537881707558402</v>
      </c>
      <c r="F7" s="84">
        <v>5.9259078859300001</v>
      </c>
      <c r="G7" s="84">
        <v>-15.6389622912648</v>
      </c>
      <c r="H7" s="84">
        <v>4.1981470559991001</v>
      </c>
      <c r="I7" s="84" t="s">
        <v>581</v>
      </c>
      <c r="J7" s="84">
        <v>5</v>
      </c>
      <c r="K7" s="139">
        <v>3</v>
      </c>
      <c r="L7" s="84">
        <v>19.458779149185201</v>
      </c>
      <c r="M7" s="84" t="s">
        <v>581</v>
      </c>
      <c r="N7" s="84">
        <v>332.39243825187401</v>
      </c>
      <c r="O7" s="84">
        <v>-163.19621912593701</v>
      </c>
      <c r="P7" s="84">
        <v>-172.92560870052901</v>
      </c>
      <c r="Q7" s="84">
        <f t="shared" si="0"/>
        <v>-19.458779149184011</v>
      </c>
      <c r="R7" s="84">
        <f t="shared" si="1"/>
        <v>0.33328408095841067</v>
      </c>
      <c r="S7" s="84">
        <f t="shared" si="2"/>
        <v>0.57730761380602857</v>
      </c>
      <c r="T7" s="83">
        <f t="shared" si="3"/>
        <v>56.817707468166965</v>
      </c>
      <c r="U7" s="84">
        <f t="shared" si="4"/>
        <v>54.675288985467176</v>
      </c>
      <c r="V7" s="84">
        <f t="shared" si="5"/>
        <v>8.6174409819344966</v>
      </c>
      <c r="W7" s="84">
        <f t="shared" si="5"/>
        <v>374.61839178311351</v>
      </c>
      <c r="X7" s="84" t="s">
        <v>1457</v>
      </c>
      <c r="Y7" s="84" t="s">
        <v>1457</v>
      </c>
      <c r="Z7" s="84" t="s">
        <v>1457</v>
      </c>
      <c r="AA7" s="84" t="s">
        <v>1457</v>
      </c>
      <c r="AB7" s="84" t="s">
        <v>1457</v>
      </c>
      <c r="AC7" s="84" t="s">
        <v>1457</v>
      </c>
      <c r="AD7" s="84" t="s">
        <v>1457</v>
      </c>
      <c r="AE7" s="84" t="s">
        <v>1457</v>
      </c>
      <c r="AF7" s="84" t="s">
        <v>1457</v>
      </c>
      <c r="AG7" s="84" t="s">
        <v>1457</v>
      </c>
      <c r="AH7" s="84" t="s">
        <v>1457</v>
      </c>
      <c r="AI7" s="84" t="s">
        <v>1457</v>
      </c>
      <c r="AJ7" s="84" t="s">
        <v>1457</v>
      </c>
    </row>
    <row r="8" spans="1:36" s="84" customFormat="1" ht="13">
      <c r="A8" s="141" t="s">
        <v>594</v>
      </c>
      <c r="B8" s="139">
        <v>50</v>
      </c>
      <c r="C8" s="84">
        <v>4.45653334953177</v>
      </c>
      <c r="D8" s="84">
        <v>0.99436760144270597</v>
      </c>
      <c r="E8" s="84">
        <v>2.5076086633105801</v>
      </c>
      <c r="F8" s="84">
        <v>6.4054580357529503</v>
      </c>
      <c r="G8" s="84">
        <v>-18.0062256886713</v>
      </c>
      <c r="H8" s="84">
        <v>4.4817765010302804</v>
      </c>
      <c r="I8" s="84" t="s">
        <v>581</v>
      </c>
      <c r="J8" s="84">
        <v>5</v>
      </c>
      <c r="K8" s="139">
        <v>3</v>
      </c>
      <c r="L8" s="84">
        <v>24.766761270892498</v>
      </c>
      <c r="M8" s="84" t="s">
        <v>581</v>
      </c>
      <c r="N8" s="84">
        <v>268.42026233662398</v>
      </c>
      <c r="O8" s="84">
        <v>-131.21013116831199</v>
      </c>
      <c r="P8" s="84">
        <v>-143.59351180375799</v>
      </c>
      <c r="Q8" s="84">
        <f t="shared" si="0"/>
        <v>-24.766761270892005</v>
      </c>
      <c r="R8" s="84">
        <f t="shared" si="1"/>
        <v>0.403081202926724</v>
      </c>
      <c r="S8" s="84">
        <f t="shared" si="2"/>
        <v>0.63488676386165432</v>
      </c>
      <c r="T8" s="83">
        <f t="shared" si="3"/>
        <v>86.188206221393756</v>
      </c>
      <c r="U8" s="84">
        <f t="shared" si="4"/>
        <v>85.702759893016619</v>
      </c>
      <c r="V8" s="84">
        <f t="shared" si="5"/>
        <v>12.275539984584972</v>
      </c>
      <c r="W8" s="84">
        <f t="shared" si="5"/>
        <v>605.13891046663991</v>
      </c>
      <c r="X8" s="84">
        <v>7.1</v>
      </c>
      <c r="Y8" s="84">
        <v>6.4</v>
      </c>
      <c r="Z8" s="84">
        <v>4.9000000000000004</v>
      </c>
      <c r="AA8" s="84">
        <v>4.5</v>
      </c>
      <c r="AB8" s="84">
        <v>4.79</v>
      </c>
      <c r="AC8" s="84" t="s">
        <v>315</v>
      </c>
      <c r="AD8" s="84">
        <v>3.63</v>
      </c>
      <c r="AE8" s="84">
        <v>6.32</v>
      </c>
      <c r="AF8" s="84">
        <v>1.0900000000000001</v>
      </c>
      <c r="AG8" s="84" t="s">
        <v>315</v>
      </c>
      <c r="AH8" s="84">
        <v>0.75</v>
      </c>
      <c r="AI8" s="84">
        <v>1.58</v>
      </c>
      <c r="AJ8" s="84" t="s">
        <v>605</v>
      </c>
    </row>
    <row r="9" spans="1:36" s="84" customFormat="1" ht="13">
      <c r="A9" s="141" t="s">
        <v>603</v>
      </c>
      <c r="B9" s="139">
        <v>75</v>
      </c>
      <c r="C9" s="84">
        <v>3.7411147426754998</v>
      </c>
      <c r="D9" s="84">
        <v>0.39668327881597498</v>
      </c>
      <c r="E9" s="84">
        <v>2.9636298029269299</v>
      </c>
      <c r="F9" s="84">
        <v>4.5185996824240702</v>
      </c>
      <c r="G9" s="84">
        <v>-9.2746057093211398</v>
      </c>
      <c r="H9" s="84">
        <v>9.4309867404596002</v>
      </c>
      <c r="I9" s="84" t="s">
        <v>581</v>
      </c>
      <c r="J9" s="84">
        <v>5</v>
      </c>
      <c r="K9" s="139">
        <v>3</v>
      </c>
      <c r="L9" s="84">
        <v>61.101533728501003</v>
      </c>
      <c r="M9" s="84" t="s">
        <v>581</v>
      </c>
      <c r="N9" s="84">
        <v>568.209061213876</v>
      </c>
      <c r="O9" s="84">
        <v>-281.104530606938</v>
      </c>
      <c r="P9" s="84">
        <v>-311.65529747118802</v>
      </c>
      <c r="Q9" s="84">
        <f t="shared" si="0"/>
        <v>-61.101533728500044</v>
      </c>
      <c r="R9" s="84">
        <f t="shared" si="1"/>
        <v>0.71999522414791228</v>
      </c>
      <c r="S9" s="84">
        <f t="shared" si="2"/>
        <v>0.84852532322135932</v>
      </c>
      <c r="T9" s="83">
        <f t="shared" si="3"/>
        <v>42.144944757468267</v>
      </c>
      <c r="U9" s="84">
        <f t="shared" si="4"/>
        <v>16.718194871910647</v>
      </c>
      <c r="V9" s="84">
        <f t="shared" si="5"/>
        <v>19.368146873740322</v>
      </c>
      <c r="W9" s="84">
        <f t="shared" si="5"/>
        <v>91.707088973919909</v>
      </c>
      <c r="X9" s="84">
        <v>7.8</v>
      </c>
      <c r="Y9" s="84">
        <v>4.3</v>
      </c>
      <c r="Z9" s="84">
        <v>5.5</v>
      </c>
      <c r="AA9" s="84">
        <v>3</v>
      </c>
      <c r="AB9" s="84">
        <v>11</v>
      </c>
      <c r="AC9" s="84" t="s">
        <v>315</v>
      </c>
      <c r="AD9" s="84">
        <v>6.9</v>
      </c>
      <c r="AE9" s="84">
        <v>17.399999999999999</v>
      </c>
      <c r="AF9" s="84">
        <v>0.47</v>
      </c>
      <c r="AG9" s="84" t="s">
        <v>315</v>
      </c>
      <c r="AH9" s="84">
        <v>0.27</v>
      </c>
      <c r="AI9" s="84">
        <v>0.85</v>
      </c>
      <c r="AJ9" s="84" t="s">
        <v>605</v>
      </c>
    </row>
  </sheetData>
  <mergeCells count="1">
    <mergeCell ref="A1:AA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34B2-BF3A-0748-A6E5-F6E56C156ADC}">
  <sheetPr codeName="Sheet2"/>
  <dimension ref="A1:J43"/>
  <sheetViews>
    <sheetView workbookViewId="0">
      <selection sqref="A1:G1"/>
    </sheetView>
  </sheetViews>
  <sheetFormatPr baseColWidth="10" defaultRowHeight="13"/>
  <cols>
    <col min="1" max="1" width="26.6640625" style="5" bestFit="1" customWidth="1"/>
    <col min="2" max="2" width="14.5" style="5" bestFit="1" customWidth="1"/>
    <col min="3" max="3" width="16" style="5" bestFit="1" customWidth="1"/>
    <col min="4" max="4" width="16" style="5" customWidth="1"/>
    <col min="5" max="5" width="9.1640625" style="5" bestFit="1" customWidth="1"/>
    <col min="6" max="6" width="8.5" style="14" bestFit="1" customWidth="1"/>
    <col min="7" max="7" width="11.33203125" style="5" bestFit="1" customWidth="1"/>
    <col min="8" max="16384" width="10.83203125" style="5"/>
  </cols>
  <sheetData>
    <row r="1" spans="1:10" ht="16" customHeight="1">
      <c r="A1" s="144" t="s">
        <v>287</v>
      </c>
      <c r="B1" s="144"/>
      <c r="C1" s="144"/>
      <c r="D1" s="144"/>
      <c r="E1" s="144"/>
      <c r="F1" s="144"/>
      <c r="G1" s="144"/>
      <c r="H1" s="18"/>
      <c r="I1" s="18"/>
      <c r="J1" s="18"/>
    </row>
    <row r="3" spans="1:10" s="1" customFormat="1">
      <c r="A3" s="1" t="s">
        <v>262</v>
      </c>
      <c r="B3" s="1" t="s">
        <v>180</v>
      </c>
      <c r="C3" s="1" t="s">
        <v>261</v>
      </c>
      <c r="D3" s="1" t="s">
        <v>181</v>
      </c>
      <c r="E3" s="1" t="s">
        <v>259</v>
      </c>
      <c r="F3" s="13" t="s">
        <v>260</v>
      </c>
      <c r="G3" s="1" t="s">
        <v>182</v>
      </c>
    </row>
    <row r="4" spans="1:10">
      <c r="A4" s="5" t="s">
        <v>266</v>
      </c>
      <c r="B4" s="5" t="s">
        <v>195</v>
      </c>
      <c r="C4" s="5" t="s">
        <v>196</v>
      </c>
      <c r="D4" s="5" t="s">
        <v>272</v>
      </c>
      <c r="E4" s="5">
        <v>5</v>
      </c>
    </row>
    <row r="5" spans="1:10">
      <c r="A5" s="5" t="s">
        <v>266</v>
      </c>
      <c r="B5" s="5" t="s">
        <v>223</v>
      </c>
      <c r="C5" s="5" t="s">
        <v>224</v>
      </c>
      <c r="D5" s="5" t="s">
        <v>225</v>
      </c>
      <c r="E5" s="5">
        <v>6</v>
      </c>
    </row>
    <row r="6" spans="1:10">
      <c r="A6" s="5" t="s">
        <v>266</v>
      </c>
      <c r="B6" s="5" t="s">
        <v>246</v>
      </c>
      <c r="C6" s="5" t="s">
        <v>247</v>
      </c>
      <c r="D6" s="5" t="s">
        <v>248</v>
      </c>
      <c r="E6" s="5">
        <v>2</v>
      </c>
    </row>
    <row r="7" spans="1:10">
      <c r="A7" s="5" t="s">
        <v>266</v>
      </c>
      <c r="B7" s="5" t="s">
        <v>207</v>
      </c>
      <c r="C7" s="5" t="s">
        <v>208</v>
      </c>
      <c r="D7" s="5" t="s">
        <v>273</v>
      </c>
      <c r="E7" s="5">
        <v>5</v>
      </c>
    </row>
    <row r="8" spans="1:10">
      <c r="A8" s="5" t="s">
        <v>266</v>
      </c>
      <c r="B8" s="5" t="s">
        <v>236</v>
      </c>
      <c r="C8" s="5" t="s">
        <v>237</v>
      </c>
      <c r="D8" s="5" t="s">
        <v>274</v>
      </c>
      <c r="E8" s="5">
        <v>3</v>
      </c>
    </row>
    <row r="9" spans="1:10">
      <c r="A9" s="5" t="s">
        <v>266</v>
      </c>
      <c r="B9" s="5" t="s">
        <v>183</v>
      </c>
      <c r="C9" s="5" t="s">
        <v>184</v>
      </c>
      <c r="D9" s="5" t="s">
        <v>271</v>
      </c>
      <c r="E9" s="5">
        <v>4</v>
      </c>
    </row>
    <row r="10" spans="1:10">
      <c r="A10" s="5" t="s">
        <v>267</v>
      </c>
      <c r="B10" s="5" t="s">
        <v>197</v>
      </c>
      <c r="C10" s="5" t="s">
        <v>198</v>
      </c>
      <c r="D10" s="5" t="s">
        <v>272</v>
      </c>
      <c r="E10" s="5">
        <v>4</v>
      </c>
    </row>
    <row r="11" spans="1:10">
      <c r="A11" s="5" t="s">
        <v>267</v>
      </c>
      <c r="B11" s="5" t="s">
        <v>226</v>
      </c>
      <c r="C11" s="5" t="s">
        <v>227</v>
      </c>
      <c r="D11" s="5" t="s">
        <v>225</v>
      </c>
      <c r="E11" s="5">
        <v>6</v>
      </c>
    </row>
    <row r="12" spans="1:10">
      <c r="A12" s="5" t="s">
        <v>267</v>
      </c>
      <c r="B12" s="5" t="s">
        <v>249</v>
      </c>
      <c r="C12" s="5" t="s">
        <v>250</v>
      </c>
      <c r="D12" s="5" t="s">
        <v>248</v>
      </c>
      <c r="E12" s="5">
        <v>2</v>
      </c>
    </row>
    <row r="13" spans="1:10">
      <c r="A13" s="5" t="s">
        <v>267</v>
      </c>
      <c r="B13" s="5" t="s">
        <v>209</v>
      </c>
      <c r="C13" s="5" t="s">
        <v>210</v>
      </c>
      <c r="D13" s="5" t="s">
        <v>273</v>
      </c>
      <c r="E13" s="5">
        <v>5</v>
      </c>
    </row>
    <row r="14" spans="1:10">
      <c r="A14" s="5" t="s">
        <v>267</v>
      </c>
      <c r="B14" s="5" t="s">
        <v>278</v>
      </c>
      <c r="C14" s="5" t="s">
        <v>211</v>
      </c>
      <c r="D14" s="5" t="s">
        <v>273</v>
      </c>
      <c r="E14" s="5" t="s">
        <v>25</v>
      </c>
      <c r="F14" s="14">
        <v>1</v>
      </c>
      <c r="G14" s="5" t="s">
        <v>212</v>
      </c>
    </row>
    <row r="15" spans="1:10">
      <c r="A15" s="5" t="s">
        <v>267</v>
      </c>
      <c r="B15" s="5" t="s">
        <v>238</v>
      </c>
      <c r="C15" s="5" t="s">
        <v>239</v>
      </c>
      <c r="D15" s="5" t="s">
        <v>274</v>
      </c>
      <c r="E15" s="5">
        <v>5</v>
      </c>
    </row>
    <row r="16" spans="1:10">
      <c r="A16" s="5" t="s">
        <v>267</v>
      </c>
      <c r="B16" s="5" t="s">
        <v>185</v>
      </c>
      <c r="C16" s="5" t="s">
        <v>186</v>
      </c>
      <c r="D16" s="5" t="s">
        <v>271</v>
      </c>
      <c r="E16" s="5">
        <v>1</v>
      </c>
    </row>
    <row r="17" spans="1:7">
      <c r="A17" s="5" t="s">
        <v>263</v>
      </c>
      <c r="B17" s="5" t="s">
        <v>199</v>
      </c>
      <c r="C17" s="5" t="s">
        <v>200</v>
      </c>
      <c r="D17" s="5" t="s">
        <v>272</v>
      </c>
      <c r="E17" s="5">
        <v>5</v>
      </c>
    </row>
    <row r="18" spans="1:7">
      <c r="A18" s="5" t="s">
        <v>263</v>
      </c>
      <c r="B18" s="5" t="s">
        <v>228</v>
      </c>
      <c r="C18" s="5" t="s">
        <v>229</v>
      </c>
      <c r="D18" s="5" t="s">
        <v>225</v>
      </c>
      <c r="E18" s="5">
        <v>3</v>
      </c>
    </row>
    <row r="19" spans="1:7">
      <c r="A19" s="5" t="s">
        <v>263</v>
      </c>
      <c r="B19" s="5" t="s">
        <v>251</v>
      </c>
      <c r="C19" s="5" t="s">
        <v>252</v>
      </c>
      <c r="D19" s="5" t="s">
        <v>248</v>
      </c>
      <c r="E19" s="5">
        <v>1</v>
      </c>
    </row>
    <row r="20" spans="1:7">
      <c r="A20" s="5" t="s">
        <v>263</v>
      </c>
      <c r="B20" s="5" t="s">
        <v>213</v>
      </c>
      <c r="C20" s="5" t="s">
        <v>214</v>
      </c>
      <c r="D20" s="5" t="s">
        <v>273</v>
      </c>
      <c r="E20" s="5">
        <v>3</v>
      </c>
    </row>
    <row r="21" spans="1:7">
      <c r="A21" s="5" t="s">
        <v>263</v>
      </c>
      <c r="B21" s="5" t="s">
        <v>279</v>
      </c>
      <c r="C21" s="5" t="s">
        <v>215</v>
      </c>
      <c r="D21" s="5" t="s">
        <v>273</v>
      </c>
      <c r="E21" s="5" t="s">
        <v>25</v>
      </c>
      <c r="F21" s="14">
        <v>1</v>
      </c>
      <c r="G21" s="5" t="s">
        <v>212</v>
      </c>
    </row>
    <row r="22" spans="1:7">
      <c r="A22" s="5" t="s">
        <v>263</v>
      </c>
      <c r="B22" s="5" t="s">
        <v>240</v>
      </c>
      <c r="C22" s="5" t="s">
        <v>241</v>
      </c>
      <c r="D22" s="5" t="s">
        <v>274</v>
      </c>
      <c r="E22" s="5">
        <v>2</v>
      </c>
    </row>
    <row r="23" spans="1:7">
      <c r="A23" s="5" t="s">
        <v>263</v>
      </c>
      <c r="B23" s="5" t="s">
        <v>187</v>
      </c>
      <c r="C23" s="5" t="s">
        <v>188</v>
      </c>
      <c r="D23" s="5" t="s">
        <v>271</v>
      </c>
      <c r="E23" s="5">
        <v>5</v>
      </c>
    </row>
    <row r="24" spans="1:7">
      <c r="A24" s="5" t="s">
        <v>264</v>
      </c>
      <c r="B24" s="5" t="s">
        <v>201</v>
      </c>
      <c r="C24" s="5" t="s">
        <v>202</v>
      </c>
      <c r="D24" s="5" t="s">
        <v>272</v>
      </c>
      <c r="E24" s="5">
        <v>4</v>
      </c>
    </row>
    <row r="25" spans="1:7">
      <c r="A25" s="5" t="s">
        <v>264</v>
      </c>
      <c r="B25" s="5" t="s">
        <v>230</v>
      </c>
      <c r="C25" s="5" t="s">
        <v>231</v>
      </c>
      <c r="D25" s="5" t="s">
        <v>225</v>
      </c>
      <c r="E25" s="5">
        <v>2</v>
      </c>
    </row>
    <row r="26" spans="1:7">
      <c r="A26" s="5" t="s">
        <v>264</v>
      </c>
      <c r="B26" s="5" t="s">
        <v>253</v>
      </c>
      <c r="C26" s="5" t="s">
        <v>254</v>
      </c>
      <c r="D26" s="5" t="s">
        <v>248</v>
      </c>
      <c r="E26" s="5">
        <v>2</v>
      </c>
    </row>
    <row r="27" spans="1:7">
      <c r="A27" s="5" t="s">
        <v>264</v>
      </c>
      <c r="B27" s="5" t="s">
        <v>216</v>
      </c>
      <c r="C27" s="5" t="s">
        <v>217</v>
      </c>
      <c r="D27" s="5" t="s">
        <v>273</v>
      </c>
      <c r="E27" s="5">
        <v>1</v>
      </c>
    </row>
    <row r="28" spans="1:7">
      <c r="A28" s="5" t="s">
        <v>264</v>
      </c>
      <c r="B28" s="5" t="s">
        <v>242</v>
      </c>
      <c r="C28" s="5" t="s">
        <v>243</v>
      </c>
      <c r="D28" s="5" t="s">
        <v>274</v>
      </c>
      <c r="E28" s="5">
        <v>7</v>
      </c>
    </row>
    <row r="29" spans="1:7">
      <c r="A29" s="5" t="s">
        <v>264</v>
      </c>
      <c r="B29" s="5" t="s">
        <v>189</v>
      </c>
      <c r="C29" s="5" t="s">
        <v>190</v>
      </c>
      <c r="D29" s="5" t="s">
        <v>271</v>
      </c>
      <c r="E29" s="5">
        <v>2</v>
      </c>
    </row>
    <row r="30" spans="1:7">
      <c r="A30" s="5" t="s">
        <v>268</v>
      </c>
      <c r="B30" s="5" t="s">
        <v>203</v>
      </c>
      <c r="C30" s="5" t="s">
        <v>204</v>
      </c>
      <c r="D30" s="5" t="s">
        <v>272</v>
      </c>
      <c r="E30" s="5">
        <v>5</v>
      </c>
    </row>
    <row r="31" spans="1:7">
      <c r="A31" s="5" t="s">
        <v>268</v>
      </c>
      <c r="B31" s="5" t="s">
        <v>232</v>
      </c>
      <c r="C31" s="5" t="s">
        <v>233</v>
      </c>
      <c r="D31" s="5" t="s">
        <v>225</v>
      </c>
      <c r="E31" s="5">
        <v>6</v>
      </c>
    </row>
    <row r="32" spans="1:7">
      <c r="A32" s="5" t="s">
        <v>268</v>
      </c>
      <c r="B32" s="5" t="s">
        <v>255</v>
      </c>
      <c r="C32" s="5" t="s">
        <v>256</v>
      </c>
      <c r="D32" s="5" t="s">
        <v>248</v>
      </c>
      <c r="E32" s="5">
        <v>1</v>
      </c>
    </row>
    <row r="33" spans="1:6">
      <c r="A33" s="5" t="s">
        <v>268</v>
      </c>
      <c r="B33" s="5" t="s">
        <v>218</v>
      </c>
      <c r="C33" s="5" t="s">
        <v>219</v>
      </c>
      <c r="D33" s="5" t="s">
        <v>273</v>
      </c>
      <c r="E33" s="5">
        <v>2</v>
      </c>
    </row>
    <row r="34" spans="1:6">
      <c r="A34" s="5" t="s">
        <v>268</v>
      </c>
      <c r="B34" s="5" t="s">
        <v>275</v>
      </c>
      <c r="C34" s="5" t="s">
        <v>220</v>
      </c>
      <c r="D34" s="5" t="s">
        <v>273</v>
      </c>
      <c r="E34" s="5" t="s">
        <v>25</v>
      </c>
      <c r="F34" s="14">
        <v>1</v>
      </c>
    </row>
    <row r="35" spans="1:6">
      <c r="A35" s="5" t="s">
        <v>268</v>
      </c>
      <c r="B35" s="5" t="s">
        <v>276</v>
      </c>
      <c r="C35" s="5" t="s">
        <v>220</v>
      </c>
      <c r="D35" s="5" t="s">
        <v>273</v>
      </c>
      <c r="E35" s="5" t="s">
        <v>25</v>
      </c>
      <c r="F35" s="14">
        <v>1</v>
      </c>
    </row>
    <row r="36" spans="1:6">
      <c r="A36" s="5" t="s">
        <v>268</v>
      </c>
      <c r="B36" s="5" t="s">
        <v>277</v>
      </c>
      <c r="C36" s="5" t="s">
        <v>220</v>
      </c>
      <c r="D36" s="5" t="s">
        <v>273</v>
      </c>
      <c r="E36" s="5" t="s">
        <v>25</v>
      </c>
      <c r="F36" s="14">
        <v>1</v>
      </c>
    </row>
    <row r="37" spans="1:6">
      <c r="A37" s="5" t="s">
        <v>268</v>
      </c>
      <c r="B37" s="5" t="s">
        <v>244</v>
      </c>
      <c r="C37" s="5" t="s">
        <v>245</v>
      </c>
      <c r="D37" s="5" t="s">
        <v>274</v>
      </c>
      <c r="E37" s="5">
        <v>2</v>
      </c>
    </row>
    <row r="38" spans="1:6">
      <c r="A38" s="5" t="s">
        <v>268</v>
      </c>
      <c r="B38" s="5" t="s">
        <v>191</v>
      </c>
      <c r="C38" s="5" t="s">
        <v>192</v>
      </c>
      <c r="D38" s="5" t="s">
        <v>271</v>
      </c>
      <c r="E38" s="5">
        <v>4</v>
      </c>
    </row>
    <row r="39" spans="1:6">
      <c r="A39" s="5" t="s">
        <v>265</v>
      </c>
      <c r="B39" s="5" t="s">
        <v>205</v>
      </c>
      <c r="C39" s="5" t="s">
        <v>206</v>
      </c>
      <c r="D39" s="5" t="s">
        <v>272</v>
      </c>
      <c r="E39" s="5">
        <v>4</v>
      </c>
    </row>
    <row r="40" spans="1:6">
      <c r="A40" s="5" t="s">
        <v>265</v>
      </c>
      <c r="B40" s="5" t="s">
        <v>234</v>
      </c>
      <c r="C40" s="5" t="s">
        <v>235</v>
      </c>
      <c r="D40" s="5" t="s">
        <v>225</v>
      </c>
      <c r="E40" s="5">
        <v>5</v>
      </c>
    </row>
    <row r="41" spans="1:6">
      <c r="A41" s="5" t="s">
        <v>265</v>
      </c>
      <c r="B41" s="5" t="s">
        <v>257</v>
      </c>
      <c r="C41" s="5" t="s">
        <v>258</v>
      </c>
      <c r="D41" s="5" t="s">
        <v>248</v>
      </c>
      <c r="E41" s="5">
        <v>5</v>
      </c>
    </row>
    <row r="42" spans="1:6">
      <c r="A42" s="5" t="s">
        <v>265</v>
      </c>
      <c r="B42" s="5" t="s">
        <v>221</v>
      </c>
      <c r="C42" s="5" t="s">
        <v>222</v>
      </c>
      <c r="D42" s="5" t="s">
        <v>273</v>
      </c>
      <c r="E42" s="5">
        <v>3</v>
      </c>
    </row>
    <row r="43" spans="1:6">
      <c r="A43" s="5" t="s">
        <v>265</v>
      </c>
      <c r="B43" s="5" t="s">
        <v>193</v>
      </c>
      <c r="C43" s="5" t="s">
        <v>194</v>
      </c>
      <c r="D43" s="5" t="s">
        <v>271</v>
      </c>
      <c r="E43" s="5">
        <v>4</v>
      </c>
    </row>
  </sheetData>
  <autoFilter ref="A3:G43" xr:uid="{50825A07-CBA4-7C48-8AA9-270D2347C654}"/>
  <sortState ref="A4:G67">
    <sortCondition ref="C4:C67"/>
  </sortState>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70720-042B-E343-9BFC-4DB28D9BC025}">
  <sheetPr codeName="Sheet3"/>
  <dimension ref="A1:Q139"/>
  <sheetViews>
    <sheetView workbookViewId="0">
      <selection sqref="A1:P1"/>
    </sheetView>
  </sheetViews>
  <sheetFormatPr baseColWidth="10" defaultRowHeight="13"/>
  <cols>
    <col min="1" max="1" width="27.33203125" style="20" bestFit="1" customWidth="1"/>
    <col min="2" max="2" width="25.83203125" style="20" bestFit="1" customWidth="1"/>
    <col min="3" max="3" width="19" style="20" bestFit="1" customWidth="1"/>
    <col min="4" max="4" width="6.6640625" style="45" bestFit="1" customWidth="1"/>
    <col min="5" max="5" width="11.1640625" style="45" bestFit="1" customWidth="1"/>
    <col min="6" max="6" width="9.1640625" style="45" bestFit="1" customWidth="1"/>
    <col min="7" max="7" width="11" style="45" bestFit="1" customWidth="1"/>
    <col min="8" max="8" width="6.6640625" style="45" bestFit="1" customWidth="1"/>
    <col min="9" max="9" width="8" style="46" bestFit="1" customWidth="1"/>
    <col min="10" max="10" width="5.83203125" style="46" bestFit="1" customWidth="1"/>
    <col min="11" max="11" width="8" style="46" bestFit="1" customWidth="1"/>
    <col min="12" max="12" width="5.6640625" style="46" bestFit="1" customWidth="1"/>
    <col min="13" max="13" width="5.1640625" style="17" bestFit="1" customWidth="1"/>
    <col min="14" max="15" width="4.6640625" style="46" bestFit="1" customWidth="1"/>
    <col min="16" max="16" width="10.1640625" style="45" customWidth="1"/>
    <col min="17" max="16384" width="10.83203125" style="5"/>
  </cols>
  <sheetData>
    <row r="1" spans="1:17" s="12" customFormat="1" ht="18">
      <c r="A1" s="146" t="s">
        <v>1333</v>
      </c>
      <c r="B1" s="146"/>
      <c r="C1" s="146"/>
      <c r="D1" s="146"/>
      <c r="E1" s="146"/>
      <c r="F1" s="146"/>
      <c r="G1" s="146"/>
      <c r="H1" s="146"/>
      <c r="I1" s="146"/>
      <c r="J1" s="146"/>
      <c r="K1" s="146"/>
      <c r="L1" s="146"/>
      <c r="M1" s="146"/>
      <c r="N1" s="146"/>
      <c r="O1" s="146"/>
      <c r="P1" s="146"/>
    </row>
    <row r="2" spans="1:17">
      <c r="A2" s="145" t="s">
        <v>1315</v>
      </c>
      <c r="B2" s="145"/>
      <c r="C2" s="145"/>
      <c r="D2" s="145"/>
      <c r="E2" s="145"/>
      <c r="F2" s="145"/>
      <c r="G2" s="145"/>
      <c r="H2" s="145"/>
      <c r="I2" s="145"/>
      <c r="J2" s="145"/>
      <c r="K2" s="145"/>
      <c r="L2" s="145"/>
      <c r="M2" s="145"/>
      <c r="N2" s="145"/>
      <c r="O2" s="145"/>
      <c r="P2" s="145"/>
    </row>
    <row r="3" spans="1:17" ht="26">
      <c r="A3" s="21" t="s">
        <v>262</v>
      </c>
      <c r="B3" s="21" t="s">
        <v>180</v>
      </c>
      <c r="C3" s="21" t="s">
        <v>181</v>
      </c>
      <c r="D3" s="47" t="s">
        <v>386</v>
      </c>
      <c r="E3" s="47" t="s">
        <v>381</v>
      </c>
      <c r="F3" s="47" t="s">
        <v>374</v>
      </c>
      <c r="G3" s="47" t="s">
        <v>375</v>
      </c>
      <c r="H3" s="47" t="s">
        <v>376</v>
      </c>
      <c r="I3" s="47" t="s">
        <v>384</v>
      </c>
      <c r="J3" s="47" t="s">
        <v>382</v>
      </c>
      <c r="K3" s="47" t="s">
        <v>385</v>
      </c>
      <c r="L3" s="47" t="s">
        <v>383</v>
      </c>
      <c r="M3" s="48" t="s">
        <v>289</v>
      </c>
      <c r="N3" s="47" t="s">
        <v>377</v>
      </c>
      <c r="O3" s="49" t="s">
        <v>387</v>
      </c>
      <c r="P3" s="50" t="s">
        <v>380</v>
      </c>
    </row>
    <row r="4" spans="1:17">
      <c r="A4" s="22" t="s">
        <v>263</v>
      </c>
      <c r="B4" s="22" t="s">
        <v>290</v>
      </c>
      <c r="C4" s="22" t="s">
        <v>291</v>
      </c>
      <c r="D4" s="45">
        <v>0.17200000000000004</v>
      </c>
      <c r="E4" s="45">
        <v>82.8</v>
      </c>
      <c r="F4" s="45">
        <v>4.96</v>
      </c>
      <c r="G4" s="45">
        <f t="shared" ref="G4:G35" si="0">(L4*D4)*M4</f>
        <v>13.630294800000005</v>
      </c>
      <c r="H4" s="45">
        <f t="shared" ref="H4:H35" si="1">(J4*D4)-F4</f>
        <v>3.8464000000000018</v>
      </c>
      <c r="I4" s="45">
        <v>-22.76</v>
      </c>
      <c r="J4" s="46">
        <v>51.2</v>
      </c>
      <c r="K4" s="45">
        <v>8.6999999999999993</v>
      </c>
      <c r="L4" s="45">
        <v>13.83</v>
      </c>
      <c r="M4" s="17">
        <v>5.73</v>
      </c>
      <c r="N4" s="45">
        <v>4.03</v>
      </c>
      <c r="O4" s="51">
        <v>4.1464285714285714</v>
      </c>
      <c r="P4" s="45">
        <f t="shared" ref="P4:P35" si="2">(F4/100)+((G4/100)*0.05)+((H4/100)*0.1)</f>
        <v>6.0261547400000004E-2</v>
      </c>
    </row>
    <row r="5" spans="1:17">
      <c r="A5" s="22" t="s">
        <v>264</v>
      </c>
      <c r="B5" s="22" t="s">
        <v>292</v>
      </c>
      <c r="C5" s="22" t="s">
        <v>291</v>
      </c>
      <c r="D5" s="45">
        <v>0.18599999999999994</v>
      </c>
      <c r="E5" s="45">
        <v>81.400000000000006</v>
      </c>
      <c r="F5" s="45">
        <v>5.08</v>
      </c>
      <c r="G5" s="45">
        <f t="shared" si="0"/>
        <v>11.553055199999998</v>
      </c>
      <c r="H5" s="45">
        <f t="shared" si="1"/>
        <v>2.1553999999999975</v>
      </c>
      <c r="I5" s="45">
        <v>-23.69</v>
      </c>
      <c r="J5" s="46">
        <v>38.9</v>
      </c>
      <c r="K5" s="45">
        <v>10.14</v>
      </c>
      <c r="L5" s="45">
        <v>10.84</v>
      </c>
      <c r="M5" s="17">
        <v>5.73</v>
      </c>
      <c r="N5" s="45">
        <v>4.03</v>
      </c>
      <c r="O5" s="51">
        <v>4.6607142857142865</v>
      </c>
      <c r="P5" s="45">
        <f t="shared" si="2"/>
        <v>5.873192759999999E-2</v>
      </c>
      <c r="Q5" s="110"/>
    </row>
    <row r="6" spans="1:17">
      <c r="A6" s="22" t="s">
        <v>266</v>
      </c>
      <c r="B6" s="22" t="s">
        <v>293</v>
      </c>
      <c r="C6" s="22" t="s">
        <v>291</v>
      </c>
      <c r="D6" s="45">
        <v>0.18299999999999994</v>
      </c>
      <c r="E6" s="45">
        <v>81.7</v>
      </c>
      <c r="F6" s="45">
        <v>5.69</v>
      </c>
      <c r="G6" s="45">
        <f t="shared" si="0"/>
        <v>11.775665699999998</v>
      </c>
      <c r="H6" s="45">
        <f t="shared" si="1"/>
        <v>1.831299999999997</v>
      </c>
      <c r="I6" s="45">
        <v>-21.97</v>
      </c>
      <c r="J6" s="46">
        <v>41.1</v>
      </c>
      <c r="K6" s="45">
        <v>9.4499999999999993</v>
      </c>
      <c r="L6" s="45">
        <v>11.23</v>
      </c>
      <c r="M6" s="17">
        <v>5.73</v>
      </c>
      <c r="N6" s="45">
        <v>4.03</v>
      </c>
      <c r="O6" s="51">
        <v>4.4142857142857146</v>
      </c>
      <c r="P6" s="45">
        <f t="shared" si="2"/>
        <v>6.4619132849999997E-2</v>
      </c>
    </row>
    <row r="7" spans="1:17">
      <c r="A7" s="22" t="s">
        <v>268</v>
      </c>
      <c r="B7" s="22" t="s">
        <v>294</v>
      </c>
      <c r="C7" s="22" t="s">
        <v>291</v>
      </c>
      <c r="D7" s="45">
        <v>0.17900000000000005</v>
      </c>
      <c r="E7" s="45">
        <v>82.1</v>
      </c>
      <c r="F7" s="45">
        <v>5.55</v>
      </c>
      <c r="G7" s="45">
        <f t="shared" si="0"/>
        <v>14.328609900000004</v>
      </c>
      <c r="H7" s="45">
        <f t="shared" si="1"/>
        <v>3.6148000000000033</v>
      </c>
      <c r="I7" s="45">
        <v>-23.25</v>
      </c>
      <c r="J7" s="46">
        <v>51.2</v>
      </c>
      <c r="K7" s="45">
        <v>9.27</v>
      </c>
      <c r="L7" s="45">
        <v>13.97</v>
      </c>
      <c r="M7" s="17">
        <v>5.73</v>
      </c>
      <c r="N7" s="45">
        <v>4.03</v>
      </c>
      <c r="O7" s="51">
        <v>4.3499999999999996</v>
      </c>
      <c r="P7" s="45">
        <f t="shared" si="2"/>
        <v>6.6279104950000001E-2</v>
      </c>
    </row>
    <row r="8" spans="1:17">
      <c r="A8" s="22" t="s">
        <v>264</v>
      </c>
      <c r="B8" s="22" t="s">
        <v>295</v>
      </c>
      <c r="C8" s="22" t="s">
        <v>291</v>
      </c>
      <c r="D8" s="45">
        <v>0.15599999999999992</v>
      </c>
      <c r="E8" s="45">
        <v>84.4</v>
      </c>
      <c r="F8" s="45">
        <v>5.54</v>
      </c>
      <c r="G8" s="45">
        <f t="shared" si="0"/>
        <v>12.317666399999993</v>
      </c>
      <c r="H8" s="45">
        <f t="shared" si="1"/>
        <v>2.3847999999999949</v>
      </c>
      <c r="I8" s="45">
        <v>-23.86</v>
      </c>
      <c r="J8" s="46">
        <v>50.8</v>
      </c>
      <c r="K8" s="45">
        <v>8.25</v>
      </c>
      <c r="L8" s="45">
        <v>13.78</v>
      </c>
      <c r="M8" s="17">
        <v>5.73</v>
      </c>
      <c r="N8" s="45">
        <v>4.03</v>
      </c>
      <c r="O8" s="51">
        <v>3.9857142857142858</v>
      </c>
      <c r="P8" s="45">
        <f t="shared" si="2"/>
        <v>6.3943633199999989E-2</v>
      </c>
    </row>
    <row r="9" spans="1:17">
      <c r="A9" s="22" t="s">
        <v>265</v>
      </c>
      <c r="B9" s="22" t="s">
        <v>296</v>
      </c>
      <c r="C9" s="22" t="s">
        <v>291</v>
      </c>
      <c r="D9" s="45">
        <v>0.17400000000000004</v>
      </c>
      <c r="E9" s="45">
        <v>82.6</v>
      </c>
      <c r="F9" s="45">
        <v>6.68</v>
      </c>
      <c r="G9" s="45">
        <f t="shared" si="0"/>
        <v>12.512601000000005</v>
      </c>
      <c r="H9" s="45">
        <f t="shared" si="1"/>
        <v>1.2022000000000022</v>
      </c>
      <c r="I9" s="45">
        <v>-22.54</v>
      </c>
      <c r="J9" s="46">
        <v>45.3</v>
      </c>
      <c r="K9" s="45">
        <v>9.36</v>
      </c>
      <c r="L9" s="45">
        <v>12.55</v>
      </c>
      <c r="M9" s="17">
        <v>5.73</v>
      </c>
      <c r="N9" s="45">
        <v>4.03</v>
      </c>
      <c r="O9" s="51">
        <v>4.3821428571428571</v>
      </c>
      <c r="P9" s="45">
        <f t="shared" si="2"/>
        <v>7.4258500500000005E-2</v>
      </c>
    </row>
    <row r="10" spans="1:17">
      <c r="A10" s="22" t="s">
        <v>297</v>
      </c>
      <c r="B10" s="22" t="s">
        <v>298</v>
      </c>
      <c r="C10" s="22" t="s">
        <v>291</v>
      </c>
      <c r="D10" s="45">
        <v>0.16599999999999993</v>
      </c>
      <c r="E10" s="45">
        <v>83.4</v>
      </c>
      <c r="F10" s="45">
        <v>5.94</v>
      </c>
      <c r="G10" s="45">
        <f t="shared" si="0"/>
        <v>11.747072999999997</v>
      </c>
      <c r="H10" s="45">
        <f t="shared" si="1"/>
        <v>1.4967999999999959</v>
      </c>
      <c r="I10" s="45">
        <v>-24.46</v>
      </c>
      <c r="J10" s="46">
        <v>44.8</v>
      </c>
      <c r="K10" s="45">
        <v>8.93</v>
      </c>
      <c r="L10" s="45">
        <v>12.35</v>
      </c>
      <c r="M10" s="17">
        <v>5.73</v>
      </c>
      <c r="N10" s="45">
        <v>4.03</v>
      </c>
      <c r="O10" s="51">
        <v>4.2285714285714286</v>
      </c>
      <c r="P10" s="45">
        <f t="shared" si="2"/>
        <v>6.6770336499999999E-2</v>
      </c>
    </row>
    <row r="11" spans="1:17">
      <c r="A11" s="22" t="s">
        <v>265</v>
      </c>
      <c r="B11" s="22" t="s">
        <v>299</v>
      </c>
      <c r="C11" s="22" t="s">
        <v>291</v>
      </c>
      <c r="D11" s="45">
        <v>0.17299999999999993</v>
      </c>
      <c r="E11" s="45">
        <v>82.7</v>
      </c>
      <c r="F11" s="45">
        <v>6.45</v>
      </c>
      <c r="G11" s="45">
        <f t="shared" si="0"/>
        <v>13.828495499999995</v>
      </c>
      <c r="H11" s="45">
        <f t="shared" si="1"/>
        <v>2.407599999999996</v>
      </c>
      <c r="I11" s="45">
        <v>-23.3</v>
      </c>
      <c r="J11" s="46">
        <v>51.2</v>
      </c>
      <c r="K11" s="45">
        <v>9.5500000000000007</v>
      </c>
      <c r="L11" s="45">
        <v>13.95</v>
      </c>
      <c r="M11" s="17">
        <v>5.73</v>
      </c>
      <c r="N11" s="45">
        <v>4.03</v>
      </c>
      <c r="O11" s="51">
        <v>4.4500000000000011</v>
      </c>
      <c r="P11" s="45">
        <f t="shared" si="2"/>
        <v>7.3821847749999989E-2</v>
      </c>
    </row>
    <row r="12" spans="1:17">
      <c r="A12" s="22" t="s">
        <v>265</v>
      </c>
      <c r="B12" s="22" t="s">
        <v>300</v>
      </c>
      <c r="C12" s="22" t="s">
        <v>291</v>
      </c>
      <c r="D12" s="45">
        <v>0.16799999999999993</v>
      </c>
      <c r="E12" s="45">
        <v>83.2</v>
      </c>
      <c r="F12" s="45">
        <v>6.15</v>
      </c>
      <c r="G12" s="45">
        <f t="shared" si="0"/>
        <v>12.110011199999995</v>
      </c>
      <c r="H12" s="45">
        <f t="shared" si="1"/>
        <v>1.5107999999999961</v>
      </c>
      <c r="I12" s="45">
        <v>-22.14</v>
      </c>
      <c r="J12" s="46">
        <v>45.6</v>
      </c>
      <c r="K12" s="45">
        <v>9.1999999999999993</v>
      </c>
      <c r="L12" s="45">
        <v>12.58</v>
      </c>
      <c r="M12" s="17">
        <v>5.73</v>
      </c>
      <c r="N12" s="45">
        <v>4.03</v>
      </c>
      <c r="O12" s="51">
        <v>4.3250000000000002</v>
      </c>
      <c r="P12" s="45">
        <f t="shared" si="2"/>
        <v>6.9065805600000002E-2</v>
      </c>
    </row>
    <row r="13" spans="1:17">
      <c r="A13" s="22" t="s">
        <v>266</v>
      </c>
      <c r="B13" s="22" t="s">
        <v>301</v>
      </c>
      <c r="C13" s="22" t="s">
        <v>291</v>
      </c>
      <c r="D13" s="45">
        <v>0.17799999999999994</v>
      </c>
      <c r="E13" s="45">
        <v>82.2</v>
      </c>
      <c r="F13" s="45">
        <v>5.81</v>
      </c>
      <c r="G13" s="45">
        <f t="shared" si="0"/>
        <v>12.361672799999997</v>
      </c>
      <c r="H13" s="45">
        <f t="shared" si="1"/>
        <v>2.0575999999999981</v>
      </c>
      <c r="I13" s="45">
        <v>-24.89</v>
      </c>
      <c r="J13" s="46">
        <v>44.2</v>
      </c>
      <c r="K13" s="45">
        <v>9.23</v>
      </c>
      <c r="L13" s="45">
        <v>12.12</v>
      </c>
      <c r="M13" s="17">
        <v>5.73</v>
      </c>
      <c r="N13" s="45">
        <v>4.03</v>
      </c>
      <c r="O13" s="51">
        <v>4.3357142857142863</v>
      </c>
      <c r="P13" s="45">
        <f t="shared" si="2"/>
        <v>6.6338436399999992E-2</v>
      </c>
    </row>
    <row r="14" spans="1:17">
      <c r="A14" s="22" t="s">
        <v>265</v>
      </c>
      <c r="B14" s="22" t="s">
        <v>302</v>
      </c>
      <c r="C14" s="22" t="s">
        <v>291</v>
      </c>
      <c r="D14" s="45">
        <v>0.17400000000000004</v>
      </c>
      <c r="E14" s="45">
        <v>82.6</v>
      </c>
      <c r="F14" s="45">
        <v>5.26</v>
      </c>
      <c r="G14" s="45">
        <f t="shared" si="0"/>
        <v>12.053971800000005</v>
      </c>
      <c r="H14" s="45">
        <f t="shared" si="1"/>
        <v>2.465600000000002</v>
      </c>
      <c r="I14" s="45">
        <v>-23.68</v>
      </c>
      <c r="J14" s="46">
        <v>44.4</v>
      </c>
      <c r="K14" s="45">
        <v>9.41</v>
      </c>
      <c r="L14" s="45">
        <v>12.09</v>
      </c>
      <c r="M14" s="17">
        <v>5.73</v>
      </c>
      <c r="N14" s="45">
        <v>4.03</v>
      </c>
      <c r="O14" s="51">
        <v>4.4000000000000004</v>
      </c>
      <c r="P14" s="45">
        <f t="shared" si="2"/>
        <v>6.109258590000001E-2</v>
      </c>
    </row>
    <row r="15" spans="1:17">
      <c r="A15" s="22" t="s">
        <v>266</v>
      </c>
      <c r="B15" s="22" t="s">
        <v>303</v>
      </c>
      <c r="C15" s="22" t="s">
        <v>291</v>
      </c>
      <c r="D15" s="45">
        <v>0.15300000000000002</v>
      </c>
      <c r="E15" s="45">
        <v>84.7</v>
      </c>
      <c r="F15" s="45">
        <v>3.29</v>
      </c>
      <c r="G15" s="45">
        <f t="shared" si="0"/>
        <v>11.633676300000001</v>
      </c>
      <c r="H15" s="45">
        <f t="shared" si="1"/>
        <v>3.8092000000000006</v>
      </c>
      <c r="I15" s="45">
        <v>-23.42</v>
      </c>
      <c r="J15" s="46">
        <v>46.4</v>
      </c>
      <c r="K15" s="45">
        <v>9.02</v>
      </c>
      <c r="L15" s="45">
        <v>13.27</v>
      </c>
      <c r="M15" s="17">
        <v>5.73</v>
      </c>
      <c r="N15" s="45">
        <v>4.03</v>
      </c>
      <c r="O15" s="51">
        <v>4.2607142857142861</v>
      </c>
      <c r="P15" s="45">
        <f t="shared" si="2"/>
        <v>4.2526038150000001E-2</v>
      </c>
    </row>
    <row r="16" spans="1:17">
      <c r="A16" s="22" t="s">
        <v>266</v>
      </c>
      <c r="B16" s="22" t="s">
        <v>304</v>
      </c>
      <c r="C16" s="22" t="s">
        <v>291</v>
      </c>
      <c r="D16" s="45">
        <v>0.17000000000000004</v>
      </c>
      <c r="E16" s="45">
        <v>83</v>
      </c>
      <c r="F16" s="45">
        <v>5.45</v>
      </c>
      <c r="G16" s="45">
        <f t="shared" si="0"/>
        <v>12.341847000000005</v>
      </c>
      <c r="H16" s="45">
        <f t="shared" si="1"/>
        <v>2.5400000000000018</v>
      </c>
      <c r="I16" s="45">
        <v>-25.28</v>
      </c>
      <c r="J16" s="46">
        <v>47</v>
      </c>
      <c r="K16" s="45">
        <v>8.6999999999999993</v>
      </c>
      <c r="L16" s="45">
        <v>12.67</v>
      </c>
      <c r="M16" s="17">
        <v>5.73</v>
      </c>
      <c r="N16" s="45">
        <v>4.03</v>
      </c>
      <c r="O16" s="51">
        <v>4.1464285714285714</v>
      </c>
      <c r="P16" s="45">
        <f t="shared" si="2"/>
        <v>6.3210923500000002E-2</v>
      </c>
    </row>
    <row r="17" spans="1:16">
      <c r="A17" s="22" t="s">
        <v>265</v>
      </c>
      <c r="B17" s="22" t="s">
        <v>305</v>
      </c>
      <c r="C17" s="22" t="s">
        <v>291</v>
      </c>
      <c r="D17" s="45">
        <v>0.16200000000000003</v>
      </c>
      <c r="E17" s="45">
        <v>83.8</v>
      </c>
      <c r="F17" s="45">
        <v>4.8600000000000003</v>
      </c>
      <c r="G17" s="45">
        <f t="shared" si="0"/>
        <v>11.148402600000002</v>
      </c>
      <c r="H17" s="45">
        <f t="shared" si="1"/>
        <v>2.2680000000000016</v>
      </c>
      <c r="I17" s="45">
        <v>-22.81</v>
      </c>
      <c r="J17" s="46">
        <v>44</v>
      </c>
      <c r="K17" s="45">
        <v>9.99</v>
      </c>
      <c r="L17" s="45">
        <v>12.01</v>
      </c>
      <c r="M17" s="17">
        <v>5.73</v>
      </c>
      <c r="N17" s="45">
        <v>4.03</v>
      </c>
      <c r="O17" s="51">
        <v>4.6071428571428577</v>
      </c>
      <c r="P17" s="45">
        <f t="shared" si="2"/>
        <v>5.6442201300000001E-2</v>
      </c>
    </row>
    <row r="18" spans="1:16">
      <c r="A18" s="22" t="s">
        <v>297</v>
      </c>
      <c r="B18" s="22" t="s">
        <v>306</v>
      </c>
      <c r="C18" s="22" t="s">
        <v>291</v>
      </c>
      <c r="D18" s="45">
        <v>0.20299999999999996</v>
      </c>
      <c r="E18" s="45">
        <v>79.7</v>
      </c>
      <c r="F18" s="45">
        <v>8.61</v>
      </c>
      <c r="G18" s="45">
        <f t="shared" si="0"/>
        <v>16.040390099999996</v>
      </c>
      <c r="H18" s="45">
        <f t="shared" si="1"/>
        <v>1.4993999999999978</v>
      </c>
      <c r="I18" s="45">
        <v>-24.36</v>
      </c>
      <c r="J18" s="46">
        <v>49.8</v>
      </c>
      <c r="K18" s="45">
        <v>8.3800000000000008</v>
      </c>
      <c r="L18" s="45">
        <v>13.79</v>
      </c>
      <c r="M18" s="17">
        <v>5.73</v>
      </c>
      <c r="N18" s="45">
        <v>4.03</v>
      </c>
      <c r="O18" s="51">
        <v>4.0321428571428584</v>
      </c>
      <c r="P18" s="45">
        <f t="shared" si="2"/>
        <v>9.5619595049999992E-2</v>
      </c>
    </row>
    <row r="19" spans="1:16">
      <c r="A19" s="22" t="s">
        <v>265</v>
      </c>
      <c r="B19" s="22" t="s">
        <v>307</v>
      </c>
      <c r="C19" s="22" t="s">
        <v>291</v>
      </c>
      <c r="D19" s="45">
        <v>0.16799999999999993</v>
      </c>
      <c r="E19" s="45">
        <v>83.2</v>
      </c>
      <c r="F19" s="45">
        <v>5.24</v>
      </c>
      <c r="G19" s="45">
        <f t="shared" si="0"/>
        <v>13.813883999999995</v>
      </c>
      <c r="H19" s="45">
        <f t="shared" si="1"/>
        <v>3.6135999999999964</v>
      </c>
      <c r="I19" s="45">
        <v>-24.4</v>
      </c>
      <c r="J19" s="46">
        <v>52.7</v>
      </c>
      <c r="K19" s="45">
        <v>9.16</v>
      </c>
      <c r="L19" s="45">
        <v>14.35</v>
      </c>
      <c r="M19" s="17">
        <v>5.73</v>
      </c>
      <c r="N19" s="45">
        <v>4.03</v>
      </c>
      <c r="O19" s="51">
        <v>4.3107142857142859</v>
      </c>
      <c r="P19" s="45">
        <f t="shared" si="2"/>
        <v>6.2920541999999996E-2</v>
      </c>
    </row>
    <row r="20" spans="1:16">
      <c r="A20" s="22" t="s">
        <v>267</v>
      </c>
      <c r="B20" s="22" t="s">
        <v>308</v>
      </c>
      <c r="C20" s="22" t="s">
        <v>291</v>
      </c>
      <c r="D20" s="45">
        <v>0.16900000000000004</v>
      </c>
      <c r="E20" s="45">
        <v>83.1</v>
      </c>
      <c r="F20" s="45">
        <v>5</v>
      </c>
      <c r="G20" s="45">
        <f t="shared" si="0"/>
        <v>10.526181900000003</v>
      </c>
      <c r="H20" s="45">
        <f t="shared" si="1"/>
        <v>1.8276000000000012</v>
      </c>
      <c r="I20" s="45">
        <v>-23.31</v>
      </c>
      <c r="J20" s="46">
        <v>40.4</v>
      </c>
      <c r="K20" s="45">
        <v>10.119999999999999</v>
      </c>
      <c r="L20" s="45">
        <v>10.87</v>
      </c>
      <c r="M20" s="17">
        <v>5.73</v>
      </c>
      <c r="N20" s="45">
        <v>4.03</v>
      </c>
      <c r="O20" s="51">
        <v>4.6535714285714285</v>
      </c>
      <c r="P20" s="45">
        <f t="shared" si="2"/>
        <v>5.7090690950000002E-2</v>
      </c>
    </row>
    <row r="21" spans="1:16">
      <c r="A21" s="22" t="s">
        <v>266</v>
      </c>
      <c r="B21" s="22" t="s">
        <v>183</v>
      </c>
      <c r="C21" s="22" t="s">
        <v>309</v>
      </c>
      <c r="D21" s="45">
        <v>0.33474347434743468</v>
      </c>
      <c r="E21" s="45">
        <v>66.525652565256536</v>
      </c>
      <c r="F21" s="45">
        <v>3.46</v>
      </c>
      <c r="G21" s="45">
        <f t="shared" si="0"/>
        <v>24.488962250225018</v>
      </c>
      <c r="H21" s="45">
        <f t="shared" si="1"/>
        <v>13.176750675067503</v>
      </c>
      <c r="I21" s="45">
        <v>-25.15</v>
      </c>
      <c r="J21" s="46">
        <v>49.7</v>
      </c>
      <c r="K21" s="45">
        <v>7.04</v>
      </c>
      <c r="L21" s="46">
        <v>12.57</v>
      </c>
      <c r="M21" s="17">
        <v>5.82</v>
      </c>
      <c r="N21" s="45">
        <v>3.28</v>
      </c>
      <c r="O21" s="51">
        <v>3.5535714285714288</v>
      </c>
      <c r="P21" s="45">
        <f t="shared" si="2"/>
        <v>6.0021231800180014E-2</v>
      </c>
    </row>
    <row r="22" spans="1:16">
      <c r="A22" s="22" t="s">
        <v>267</v>
      </c>
      <c r="B22" s="22" t="s">
        <v>185</v>
      </c>
      <c r="C22" s="22" t="s">
        <v>309</v>
      </c>
      <c r="D22" s="45">
        <v>0.27115685013323532</v>
      </c>
      <c r="E22" s="45">
        <v>72.884314986676472</v>
      </c>
      <c r="F22" s="45">
        <v>3.6110000000000002</v>
      </c>
      <c r="G22" s="45">
        <f t="shared" si="0"/>
        <v>17.327898888174218</v>
      </c>
      <c r="H22" s="45">
        <f t="shared" si="1"/>
        <v>9.512991546448589</v>
      </c>
      <c r="I22" s="45">
        <v>-24.23</v>
      </c>
      <c r="J22" s="46">
        <v>48.4</v>
      </c>
      <c r="K22" s="45">
        <v>10.220000000000001</v>
      </c>
      <c r="L22" s="46">
        <v>10.98</v>
      </c>
      <c r="M22" s="17">
        <v>5.82</v>
      </c>
      <c r="N22" s="45">
        <v>3.28</v>
      </c>
      <c r="O22" s="51">
        <v>4.6892857142857149</v>
      </c>
      <c r="P22" s="45">
        <f t="shared" si="2"/>
        <v>5.4286940990535701E-2</v>
      </c>
    </row>
    <row r="23" spans="1:16">
      <c r="A23" s="22" t="s">
        <v>263</v>
      </c>
      <c r="B23" s="22" t="s">
        <v>187</v>
      </c>
      <c r="C23" s="22" t="s">
        <v>309</v>
      </c>
      <c r="D23" s="45">
        <v>0.28439763001974994</v>
      </c>
      <c r="E23" s="45">
        <v>71.560236998025005</v>
      </c>
      <c r="F23" s="45">
        <v>4.5279999999999996</v>
      </c>
      <c r="G23" s="45">
        <f t="shared" si="0"/>
        <v>18.28989598420014</v>
      </c>
      <c r="H23" s="45">
        <f t="shared" si="1"/>
        <v>8.4689716919025742</v>
      </c>
      <c r="I23" s="45">
        <v>-24.11</v>
      </c>
      <c r="J23" s="46">
        <v>45.7</v>
      </c>
      <c r="K23" s="45">
        <v>7.13</v>
      </c>
      <c r="L23" s="46">
        <v>11.05</v>
      </c>
      <c r="M23" s="17">
        <v>5.82</v>
      </c>
      <c r="N23" s="45">
        <v>3.28</v>
      </c>
      <c r="O23" s="51">
        <v>3.5857142857142854</v>
      </c>
      <c r="P23" s="45">
        <f t="shared" si="2"/>
        <v>6.2893919684002639E-2</v>
      </c>
    </row>
    <row r="24" spans="1:16">
      <c r="A24" s="22" t="s">
        <v>264</v>
      </c>
      <c r="B24" s="22" t="s">
        <v>189</v>
      </c>
      <c r="C24" s="22" t="s">
        <v>309</v>
      </c>
      <c r="D24" s="45">
        <v>0.28173550587343699</v>
      </c>
      <c r="E24" s="45">
        <v>71.826449412656302</v>
      </c>
      <c r="F24" s="45">
        <v>1.359</v>
      </c>
      <c r="G24" s="45">
        <f t="shared" si="0"/>
        <v>21.611254490337256</v>
      </c>
      <c r="H24" s="45">
        <f t="shared" si="1"/>
        <v>12.051610079575601</v>
      </c>
      <c r="I24" s="45">
        <v>-24.95</v>
      </c>
      <c r="J24" s="46">
        <v>47.6</v>
      </c>
      <c r="K24" s="45">
        <v>8.11</v>
      </c>
      <c r="L24" s="46">
        <v>13.18</v>
      </c>
      <c r="M24" s="17">
        <v>5.82</v>
      </c>
      <c r="N24" s="45">
        <v>3.28</v>
      </c>
      <c r="O24" s="51">
        <v>3.9357142857142859</v>
      </c>
      <c r="P24" s="45">
        <f t="shared" si="2"/>
        <v>3.6447237324744232E-2</v>
      </c>
    </row>
    <row r="25" spans="1:16">
      <c r="A25" s="22" t="s">
        <v>268</v>
      </c>
      <c r="B25" s="22" t="s">
        <v>191</v>
      </c>
      <c r="C25" s="22" t="s">
        <v>309</v>
      </c>
      <c r="D25" s="45">
        <v>0.31859729302162076</v>
      </c>
      <c r="E25" s="45">
        <v>68.14027069783792</v>
      </c>
      <c r="F25" s="45">
        <v>3.581</v>
      </c>
      <c r="G25" s="45">
        <f t="shared" si="0"/>
        <v>21.472055721567948</v>
      </c>
      <c r="H25" s="45">
        <f t="shared" si="1"/>
        <v>11.902828440850771</v>
      </c>
      <c r="I25" s="45">
        <v>-25.07</v>
      </c>
      <c r="J25" s="46">
        <v>48.6</v>
      </c>
      <c r="K25" s="45">
        <v>7.4</v>
      </c>
      <c r="L25" s="46">
        <v>11.58</v>
      </c>
      <c r="M25" s="17">
        <v>5.82</v>
      </c>
      <c r="N25" s="45">
        <v>3.28</v>
      </c>
      <c r="O25" s="51">
        <v>3.6821428571428578</v>
      </c>
      <c r="P25" s="45">
        <f t="shared" si="2"/>
        <v>5.8448856301634745E-2</v>
      </c>
    </row>
    <row r="26" spans="1:16">
      <c r="A26" s="22" t="s">
        <v>265</v>
      </c>
      <c r="B26" s="22" t="s">
        <v>193</v>
      </c>
      <c r="C26" s="22" t="s">
        <v>309</v>
      </c>
      <c r="D26" s="45">
        <v>0.2208528696292773</v>
      </c>
      <c r="E26" s="45">
        <v>77.914713037072275</v>
      </c>
      <c r="F26" s="45">
        <v>2.831</v>
      </c>
      <c r="G26" s="45">
        <f t="shared" si="0"/>
        <v>16.118460813579617</v>
      </c>
      <c r="H26" s="45">
        <f t="shared" si="1"/>
        <v>8.0570464727233713</v>
      </c>
      <c r="I26" s="45">
        <v>-25.61</v>
      </c>
      <c r="J26" s="46">
        <v>49.3</v>
      </c>
      <c r="K26" s="45">
        <v>8.44</v>
      </c>
      <c r="L26" s="46">
        <v>12.54</v>
      </c>
      <c r="M26" s="17">
        <v>5.82</v>
      </c>
      <c r="N26" s="45">
        <v>3.28</v>
      </c>
      <c r="O26" s="51">
        <v>4.0535714285714288</v>
      </c>
      <c r="P26" s="45">
        <f t="shared" si="2"/>
        <v>4.4426276879513178E-2</v>
      </c>
    </row>
    <row r="27" spans="1:16">
      <c r="A27" s="22" t="s">
        <v>266</v>
      </c>
      <c r="B27" s="22" t="s">
        <v>195</v>
      </c>
      <c r="C27" s="22" t="s">
        <v>272</v>
      </c>
      <c r="D27" s="45">
        <v>0.34877990620777344</v>
      </c>
      <c r="E27" s="45">
        <v>65.122009379222661</v>
      </c>
      <c r="F27" s="45">
        <v>8.5419999999999998</v>
      </c>
      <c r="G27" s="45">
        <f t="shared" si="0"/>
        <v>17.944307638502494</v>
      </c>
      <c r="H27" s="45">
        <f t="shared" si="1"/>
        <v>10.64089484142754</v>
      </c>
      <c r="I27" s="45">
        <v>-24.4</v>
      </c>
      <c r="J27" s="46">
        <v>55</v>
      </c>
      <c r="K27" s="45">
        <v>5.9</v>
      </c>
      <c r="L27" s="46">
        <v>8.84</v>
      </c>
      <c r="M27" s="17">
        <v>5.82</v>
      </c>
      <c r="N27" s="45">
        <v>2.46</v>
      </c>
      <c r="O27" s="51">
        <v>3.1464285714285714</v>
      </c>
      <c r="P27" s="45">
        <f t="shared" si="2"/>
        <v>0.10503304866067878</v>
      </c>
    </row>
    <row r="28" spans="1:16">
      <c r="A28" s="22" t="s">
        <v>267</v>
      </c>
      <c r="B28" s="22" t="s">
        <v>197</v>
      </c>
      <c r="C28" s="22" t="s">
        <v>272</v>
      </c>
      <c r="D28" s="45">
        <v>0.31897735072065903</v>
      </c>
      <c r="E28" s="45">
        <v>68.102264927934101</v>
      </c>
      <c r="F28" s="45">
        <v>6.2149999999999999</v>
      </c>
      <c r="G28" s="45">
        <f t="shared" si="0"/>
        <v>17.432048421413874</v>
      </c>
      <c r="H28" s="45">
        <f t="shared" si="1"/>
        <v>7.5010260809883391</v>
      </c>
      <c r="I28" s="45">
        <v>-21.51</v>
      </c>
      <c r="J28" s="46">
        <v>43</v>
      </c>
      <c r="K28" s="45">
        <v>6.41</v>
      </c>
      <c r="L28" s="46">
        <v>9.39</v>
      </c>
      <c r="M28" s="17">
        <v>5.82</v>
      </c>
      <c r="N28" s="45">
        <v>2.46</v>
      </c>
      <c r="O28" s="51">
        <v>3.3285714285714287</v>
      </c>
      <c r="P28" s="45">
        <f t="shared" si="2"/>
        <v>7.8367050291695273E-2</v>
      </c>
    </row>
    <row r="29" spans="1:16">
      <c r="A29" s="22" t="s">
        <v>263</v>
      </c>
      <c r="B29" s="22" t="s">
        <v>199</v>
      </c>
      <c r="C29" s="22" t="s">
        <v>272</v>
      </c>
      <c r="D29" s="45">
        <v>0.30973534087720944</v>
      </c>
      <c r="E29" s="45">
        <v>69.02646591227905</v>
      </c>
      <c r="F29" s="45">
        <v>5.1230000000000002</v>
      </c>
      <c r="G29" s="45">
        <f t="shared" si="0"/>
        <v>20.514267202842987</v>
      </c>
      <c r="H29" s="45">
        <f t="shared" si="1"/>
        <v>10.766422987000844</v>
      </c>
      <c r="I29" s="45">
        <v>-24.29</v>
      </c>
      <c r="J29" s="46">
        <v>51.3</v>
      </c>
      <c r="K29" s="45">
        <v>6.63</v>
      </c>
      <c r="L29" s="46">
        <v>11.38</v>
      </c>
      <c r="M29" s="17">
        <v>5.82</v>
      </c>
      <c r="N29" s="45">
        <v>2.46</v>
      </c>
      <c r="O29" s="51">
        <v>3.4071428571428575</v>
      </c>
      <c r="P29" s="45">
        <f t="shared" si="2"/>
        <v>7.2253556588422335E-2</v>
      </c>
    </row>
    <row r="30" spans="1:16">
      <c r="A30" s="22" t="s">
        <v>264</v>
      </c>
      <c r="B30" s="22" t="s">
        <v>201</v>
      </c>
      <c r="C30" s="22" t="s">
        <v>272</v>
      </c>
      <c r="D30" s="45">
        <v>0.3430040752959439</v>
      </c>
      <c r="E30" s="45">
        <v>65.699592470405605</v>
      </c>
      <c r="F30" s="45">
        <v>9.6449999999999996</v>
      </c>
      <c r="G30" s="45">
        <f t="shared" si="0"/>
        <v>17.726999417814856</v>
      </c>
      <c r="H30" s="45">
        <f t="shared" si="1"/>
        <v>8.6028168057442151</v>
      </c>
      <c r="I30" s="45">
        <v>-25.15</v>
      </c>
      <c r="J30" s="46">
        <v>53.2</v>
      </c>
      <c r="K30" s="45">
        <v>5.66</v>
      </c>
      <c r="L30" s="46">
        <v>8.8800000000000008</v>
      </c>
      <c r="M30" s="17">
        <v>5.82</v>
      </c>
      <c r="N30" s="45">
        <v>2.46</v>
      </c>
      <c r="O30" s="51">
        <v>3.0607142857142859</v>
      </c>
      <c r="P30" s="45">
        <f t="shared" si="2"/>
        <v>0.11391631651465164</v>
      </c>
    </row>
    <row r="31" spans="1:16">
      <c r="A31" s="22" t="s">
        <v>268</v>
      </c>
      <c r="B31" s="22" t="s">
        <v>203</v>
      </c>
      <c r="C31" s="22" t="s">
        <v>272</v>
      </c>
      <c r="D31" s="45">
        <v>0.32728164867517162</v>
      </c>
      <c r="E31" s="45">
        <v>67.271835132482835</v>
      </c>
      <c r="F31" s="45">
        <v>7.0359999999999996</v>
      </c>
      <c r="G31" s="45">
        <f t="shared" si="0"/>
        <v>18.762075073601562</v>
      </c>
      <c r="H31" s="45">
        <f t="shared" si="1"/>
        <v>9.0662571148184465</v>
      </c>
      <c r="I31" s="45">
        <v>-25.76</v>
      </c>
      <c r="J31" s="46">
        <v>49.2</v>
      </c>
      <c r="K31" s="45">
        <v>5.21</v>
      </c>
      <c r="L31" s="46">
        <v>9.85</v>
      </c>
      <c r="M31" s="17">
        <v>5.82</v>
      </c>
      <c r="N31" s="45">
        <v>2.46</v>
      </c>
      <c r="O31" s="51">
        <v>2.9</v>
      </c>
      <c r="P31" s="45">
        <f t="shared" si="2"/>
        <v>8.8807294651619212E-2</v>
      </c>
    </row>
    <row r="32" spans="1:16">
      <c r="A32" s="22" t="s">
        <v>265</v>
      </c>
      <c r="B32" s="22" t="s">
        <v>205</v>
      </c>
      <c r="C32" s="22" t="s">
        <v>272</v>
      </c>
      <c r="D32" s="45">
        <v>0.28288729739917073</v>
      </c>
      <c r="E32" s="45">
        <v>71.711270260082927</v>
      </c>
      <c r="F32" s="45">
        <v>2.7469999999999999</v>
      </c>
      <c r="G32" s="45">
        <f t="shared" si="0"/>
        <v>18.225693064455335</v>
      </c>
      <c r="H32" s="45">
        <f t="shared" si="1"/>
        <v>11.114477572559366</v>
      </c>
      <c r="I32" s="45">
        <v>-22.74</v>
      </c>
      <c r="J32" s="46">
        <v>49</v>
      </c>
      <c r="K32" s="45">
        <v>6.66</v>
      </c>
      <c r="L32" s="46">
        <v>11.07</v>
      </c>
      <c r="M32" s="17">
        <v>5.82</v>
      </c>
      <c r="N32" s="45">
        <v>2.46</v>
      </c>
      <c r="O32" s="51">
        <v>3.4178571428571427</v>
      </c>
      <c r="P32" s="45">
        <f t="shared" si="2"/>
        <v>4.7697324104787032E-2</v>
      </c>
    </row>
    <row r="33" spans="1:17">
      <c r="A33" s="22" t="s">
        <v>268</v>
      </c>
      <c r="B33" s="22" t="s">
        <v>220</v>
      </c>
      <c r="C33" s="22" t="s">
        <v>310</v>
      </c>
      <c r="D33" s="45">
        <v>0.18121460652216359</v>
      </c>
      <c r="E33" s="45">
        <v>81.878539347783644</v>
      </c>
      <c r="F33" s="45">
        <v>7.0830000000000002</v>
      </c>
      <c r="G33" s="45">
        <f t="shared" si="0"/>
        <v>12.664817027924229</v>
      </c>
      <c r="H33" s="45">
        <f t="shared" si="1"/>
        <v>1.4461674803098319</v>
      </c>
      <c r="I33" s="45">
        <f>AVERAGE(I36:I41)</f>
        <v>-25.85166666666667</v>
      </c>
      <c r="J33" s="45">
        <f>AVERAGE(J36:J41)</f>
        <v>47.066666666666663</v>
      </c>
      <c r="K33" s="45">
        <f>AVERAGE(K36:K41)</f>
        <v>5.2966666666666669</v>
      </c>
      <c r="L33" s="45">
        <f>AVERAGE(L36:L41)</f>
        <v>12.008333333333333</v>
      </c>
      <c r="M33" s="17">
        <v>5.82</v>
      </c>
      <c r="N33" s="45">
        <v>3.12</v>
      </c>
      <c r="O33" s="51">
        <v>2.9821428571428572</v>
      </c>
      <c r="P33" s="45">
        <f t="shared" si="2"/>
        <v>7.8608575994271956E-2</v>
      </c>
    </row>
    <row r="34" spans="1:17">
      <c r="A34" s="22" t="s">
        <v>268</v>
      </c>
      <c r="B34" s="22" t="s">
        <v>269</v>
      </c>
      <c r="C34" s="22" t="s">
        <v>310</v>
      </c>
      <c r="D34" s="45">
        <v>0.17450765864332607</v>
      </c>
      <c r="E34" s="45">
        <v>82.54923413566739</v>
      </c>
      <c r="F34" s="45">
        <v>5.8620000000000001</v>
      </c>
      <c r="G34" s="45">
        <f t="shared" si="0"/>
        <v>12.196078501094094</v>
      </c>
      <c r="H34" s="45">
        <f t="shared" si="1"/>
        <v>2.3514938001458798</v>
      </c>
      <c r="I34" s="45">
        <v>-25.85166666666667</v>
      </c>
      <c r="J34" s="45">
        <v>47.066666666666663</v>
      </c>
      <c r="K34" s="45">
        <v>5.2966666666666669</v>
      </c>
      <c r="L34" s="45">
        <v>12.008333333333333</v>
      </c>
      <c r="M34" s="17">
        <v>5.82</v>
      </c>
      <c r="N34" s="45">
        <v>3.12</v>
      </c>
      <c r="O34" s="51">
        <v>2.9821428571428572</v>
      </c>
      <c r="P34" s="45">
        <f t="shared" si="2"/>
        <v>6.7069533050692923E-2</v>
      </c>
    </row>
    <row r="35" spans="1:17">
      <c r="A35" s="22" t="s">
        <v>268</v>
      </c>
      <c r="B35" s="22" t="s">
        <v>270</v>
      </c>
      <c r="C35" s="22" t="s">
        <v>310</v>
      </c>
      <c r="D35" s="45">
        <v>0.17365046920003724</v>
      </c>
      <c r="E35" s="45">
        <v>82.634953079996279</v>
      </c>
      <c r="F35" s="45">
        <v>5.5739999999999998</v>
      </c>
      <c r="G35" s="45">
        <f t="shared" si="0"/>
        <v>12.136170816686803</v>
      </c>
      <c r="H35" s="45">
        <f t="shared" si="1"/>
        <v>2.5991487503484194</v>
      </c>
      <c r="I35" s="45">
        <v>-25.85166666666667</v>
      </c>
      <c r="J35" s="45">
        <v>47.066666666666663</v>
      </c>
      <c r="K35" s="45">
        <v>5.2966666666666669</v>
      </c>
      <c r="L35" s="45">
        <v>12.008333333333333</v>
      </c>
      <c r="M35" s="17">
        <v>5.82</v>
      </c>
      <c r="N35" s="45">
        <v>3.12</v>
      </c>
      <c r="O35" s="51">
        <v>2.9821428571428572</v>
      </c>
      <c r="P35" s="45">
        <f t="shared" si="2"/>
        <v>6.4407234158691817E-2</v>
      </c>
    </row>
    <row r="36" spans="1:17">
      <c r="A36" s="22" t="s">
        <v>266</v>
      </c>
      <c r="B36" s="22" t="s">
        <v>207</v>
      </c>
      <c r="C36" s="22" t="s">
        <v>310</v>
      </c>
      <c r="D36" s="45">
        <v>0.30595284112872045</v>
      </c>
      <c r="E36" s="45">
        <v>69.404715887127949</v>
      </c>
      <c r="F36" s="45">
        <v>2.31</v>
      </c>
      <c r="G36" s="45">
        <f t="shared" ref="G36:G67" si="3">(L36*D36)*M36</f>
        <v>22.66761766524932</v>
      </c>
      <c r="H36" s="45">
        <f t="shared" ref="H36:H67" si="4">(J36*D36)-F36</f>
        <v>12.589903362968686</v>
      </c>
      <c r="I36" s="45">
        <v>-26.82</v>
      </c>
      <c r="J36" s="46">
        <v>48.7</v>
      </c>
      <c r="K36" s="45">
        <v>5.58</v>
      </c>
      <c r="L36" s="46">
        <v>12.73</v>
      </c>
      <c r="M36" s="17">
        <v>5.82</v>
      </c>
      <c r="N36" s="45">
        <v>3.12</v>
      </c>
      <c r="O36" s="51">
        <v>3.0321428571428575</v>
      </c>
      <c r="P36" s="45">
        <f t="shared" ref="P36:P67" si="5">(F36/100)+((G36/100)*0.05)+((H36/100)*0.1)</f>
        <v>4.7023712195593342E-2</v>
      </c>
    </row>
    <row r="37" spans="1:17">
      <c r="A37" s="22" t="s">
        <v>267</v>
      </c>
      <c r="B37" s="22" t="s">
        <v>209</v>
      </c>
      <c r="C37" s="22" t="s">
        <v>310</v>
      </c>
      <c r="D37" s="45">
        <v>0.26425141859450041</v>
      </c>
      <c r="E37" s="45">
        <v>73.574858140549964</v>
      </c>
      <c r="F37" s="45">
        <v>2.4710000000000001</v>
      </c>
      <c r="G37" s="45">
        <f t="shared" si="3"/>
        <v>17.101929009166316</v>
      </c>
      <c r="H37" s="45">
        <f t="shared" si="4"/>
        <v>9.1824875600174689</v>
      </c>
      <c r="I37" s="45">
        <v>-26.11</v>
      </c>
      <c r="J37" s="46">
        <v>44.1</v>
      </c>
      <c r="K37" s="45">
        <v>6.32</v>
      </c>
      <c r="L37" s="46">
        <v>11.12</v>
      </c>
      <c r="M37" s="17">
        <v>5.82</v>
      </c>
      <c r="N37" s="45">
        <v>3.12</v>
      </c>
      <c r="O37" s="51">
        <v>3.2964285714285717</v>
      </c>
      <c r="P37" s="45">
        <f t="shared" si="5"/>
        <v>4.2443452064600623E-2</v>
      </c>
    </row>
    <row r="38" spans="1:17">
      <c r="A38" s="22" t="s">
        <v>263</v>
      </c>
      <c r="B38" s="22" t="s">
        <v>213</v>
      </c>
      <c r="C38" s="22" t="s">
        <v>310</v>
      </c>
      <c r="D38" s="45">
        <v>0.26417263641991684</v>
      </c>
      <c r="E38" s="45">
        <v>73.582736358008319</v>
      </c>
      <c r="F38" s="45">
        <v>2.0950000000000002</v>
      </c>
      <c r="G38" s="45">
        <f t="shared" si="3"/>
        <v>20.094925603608385</v>
      </c>
      <c r="H38" s="45">
        <f t="shared" si="4"/>
        <v>10.902293711859908</v>
      </c>
      <c r="I38" s="45">
        <v>-26.28</v>
      </c>
      <c r="J38" s="46">
        <v>49.2</v>
      </c>
      <c r="K38" s="45">
        <v>5.33</v>
      </c>
      <c r="L38" s="46">
        <v>13.07</v>
      </c>
      <c r="M38" s="17">
        <v>5.82</v>
      </c>
      <c r="N38" s="45">
        <v>3.12</v>
      </c>
      <c r="O38" s="51">
        <v>2.9428571428571431</v>
      </c>
      <c r="P38" s="45">
        <f t="shared" si="5"/>
        <v>4.1899756513664108E-2</v>
      </c>
    </row>
    <row r="39" spans="1:17">
      <c r="A39" s="22" t="s">
        <v>264</v>
      </c>
      <c r="B39" s="22" t="s">
        <v>216</v>
      </c>
      <c r="C39" s="22" t="s">
        <v>310</v>
      </c>
      <c r="D39" s="45">
        <v>0.28551208169042563</v>
      </c>
      <c r="E39" s="45">
        <v>71.448791830957433</v>
      </c>
      <c r="F39" s="45">
        <v>2.7549999999999999</v>
      </c>
      <c r="G39" s="45">
        <f t="shared" si="3"/>
        <v>18.411417895056111</v>
      </c>
      <c r="H39" s="45">
        <f t="shared" si="4"/>
        <v>9.6076731371954303</v>
      </c>
      <c r="I39" s="45">
        <v>-25.2</v>
      </c>
      <c r="J39" s="46">
        <v>43.3</v>
      </c>
      <c r="K39" s="45">
        <v>4.4000000000000004</v>
      </c>
      <c r="L39" s="46">
        <v>11.08</v>
      </c>
      <c r="M39" s="17">
        <v>5.82</v>
      </c>
      <c r="N39" s="45">
        <v>3.12</v>
      </c>
      <c r="O39" s="51">
        <v>2.6107142857142858</v>
      </c>
      <c r="P39" s="45">
        <f t="shared" si="5"/>
        <v>4.6363382084723487E-2</v>
      </c>
    </row>
    <row r="40" spans="1:17">
      <c r="A40" s="22" t="s">
        <v>268</v>
      </c>
      <c r="B40" s="22" t="s">
        <v>218</v>
      </c>
      <c r="C40" s="22" t="s">
        <v>310</v>
      </c>
      <c r="D40" s="45">
        <v>0.17261208576998033</v>
      </c>
      <c r="E40" s="45">
        <v>82.73879142300197</v>
      </c>
      <c r="F40" s="45">
        <v>1.766</v>
      </c>
      <c r="G40" s="45">
        <f t="shared" si="3"/>
        <v>11.864353625730983</v>
      </c>
      <c r="H40" s="45">
        <f t="shared" si="4"/>
        <v>6.364029239766074</v>
      </c>
      <c r="I40" s="45">
        <v>-25.68</v>
      </c>
      <c r="J40" s="46">
        <v>47.1</v>
      </c>
      <c r="K40" s="45">
        <v>3.93</v>
      </c>
      <c r="L40" s="46">
        <v>11.81</v>
      </c>
      <c r="M40" s="17">
        <v>5.82</v>
      </c>
      <c r="N40" s="45">
        <v>3.12</v>
      </c>
      <c r="O40" s="51">
        <v>2.4428571428571431</v>
      </c>
      <c r="P40" s="45">
        <f t="shared" si="5"/>
        <v>2.9956206052631565E-2</v>
      </c>
    </row>
    <row r="41" spans="1:17">
      <c r="A41" s="22" t="s">
        <v>265</v>
      </c>
      <c r="B41" s="22" t="s">
        <v>221</v>
      </c>
      <c r="C41" s="22" t="s">
        <v>310</v>
      </c>
      <c r="D41" s="45">
        <v>0.28077161313158139</v>
      </c>
      <c r="E41" s="45">
        <v>71.922838686841857</v>
      </c>
      <c r="F41" s="45">
        <v>3.024</v>
      </c>
      <c r="G41" s="45">
        <f t="shared" si="3"/>
        <v>20.001271250331836</v>
      </c>
      <c r="H41" s="45">
        <f t="shared" si="4"/>
        <v>11.014580656579071</v>
      </c>
      <c r="I41" s="45">
        <v>-25.02</v>
      </c>
      <c r="J41" s="46">
        <v>50</v>
      </c>
      <c r="K41" s="45">
        <v>6.22</v>
      </c>
      <c r="L41" s="46">
        <v>12.24</v>
      </c>
      <c r="M41" s="17">
        <v>5.82</v>
      </c>
      <c r="N41" s="45">
        <v>3.12</v>
      </c>
      <c r="O41" s="51">
        <v>3.2607142857142857</v>
      </c>
      <c r="P41" s="45">
        <f t="shared" si="5"/>
        <v>5.1255216281744988E-2</v>
      </c>
    </row>
    <row r="42" spans="1:17">
      <c r="A42" s="22" t="s">
        <v>266</v>
      </c>
      <c r="B42" s="22" t="s">
        <v>223</v>
      </c>
      <c r="C42" s="22" t="s">
        <v>225</v>
      </c>
      <c r="D42" s="45">
        <v>0.27735498055132757</v>
      </c>
      <c r="E42" s="45">
        <v>72.264501944867249</v>
      </c>
      <c r="F42" s="45">
        <v>3.056</v>
      </c>
      <c r="G42" s="45">
        <f t="shared" si="3"/>
        <v>19.693313039066464</v>
      </c>
      <c r="H42" s="45">
        <f t="shared" si="4"/>
        <v>10.257039066463722</v>
      </c>
      <c r="I42" s="45">
        <v>-25.45</v>
      </c>
      <c r="J42" s="46">
        <v>48</v>
      </c>
      <c r="K42" s="45">
        <v>7.02</v>
      </c>
      <c r="L42" s="46">
        <v>12.2</v>
      </c>
      <c r="M42" s="17">
        <v>5.82</v>
      </c>
      <c r="N42" s="45">
        <v>2.71</v>
      </c>
      <c r="O42" s="51">
        <v>3.5464285714285717</v>
      </c>
      <c r="P42" s="45">
        <f t="shared" si="5"/>
        <v>5.0663695585996954E-2</v>
      </c>
      <c r="Q42" s="82"/>
    </row>
    <row r="43" spans="1:17">
      <c r="A43" s="22" t="s">
        <v>267</v>
      </c>
      <c r="B43" s="22" t="s">
        <v>226</v>
      </c>
      <c r="C43" s="22" t="s">
        <v>225</v>
      </c>
      <c r="D43" s="45">
        <v>0.22485875706214697</v>
      </c>
      <c r="E43" s="45">
        <v>77.514124293785301</v>
      </c>
      <c r="F43" s="45">
        <v>3.8290000000000002</v>
      </c>
      <c r="G43" s="45">
        <f t="shared" si="3"/>
        <v>15.062883389830516</v>
      </c>
      <c r="H43" s="45">
        <f t="shared" si="4"/>
        <v>7.3914519774011325</v>
      </c>
      <c r="I43" s="45">
        <v>-20.04</v>
      </c>
      <c r="J43" s="46">
        <v>49.9</v>
      </c>
      <c r="K43" s="45">
        <v>7.75</v>
      </c>
      <c r="L43" s="46">
        <v>11.51</v>
      </c>
      <c r="M43" s="17">
        <v>5.82</v>
      </c>
      <c r="N43" s="45">
        <v>2.71</v>
      </c>
      <c r="O43" s="51">
        <v>3.8071428571428574</v>
      </c>
      <c r="P43" s="45">
        <f t="shared" si="5"/>
        <v>5.3212893672316394E-2</v>
      </c>
    </row>
    <row r="44" spans="1:17">
      <c r="A44" s="22" t="s">
        <v>263</v>
      </c>
      <c r="B44" s="22" t="s">
        <v>228</v>
      </c>
      <c r="C44" s="22" t="s">
        <v>225</v>
      </c>
      <c r="D44" s="45">
        <v>0.28766249302177216</v>
      </c>
      <c r="E44" s="45">
        <v>71.233750697822785</v>
      </c>
      <c r="F44" s="45">
        <v>3.0369999999999999</v>
      </c>
      <c r="G44" s="45">
        <f t="shared" si="3"/>
        <v>19.186282829571745</v>
      </c>
      <c r="H44" s="45">
        <f t="shared" si="4"/>
        <v>10.080409681792812</v>
      </c>
      <c r="I44" s="45">
        <v>-24.4</v>
      </c>
      <c r="J44" s="46">
        <v>45.6</v>
      </c>
      <c r="K44" s="45">
        <v>7.51</v>
      </c>
      <c r="L44" s="46">
        <v>11.46</v>
      </c>
      <c r="M44" s="17">
        <v>5.82</v>
      </c>
      <c r="N44" s="45">
        <v>2.71</v>
      </c>
      <c r="O44" s="51">
        <v>3.7214285714285715</v>
      </c>
      <c r="P44" s="45">
        <f t="shared" si="5"/>
        <v>5.0043551096578681E-2</v>
      </c>
    </row>
    <row r="45" spans="1:17">
      <c r="A45" s="22" t="s">
        <v>264</v>
      </c>
      <c r="B45" s="22" t="s">
        <v>230</v>
      </c>
      <c r="C45" s="22" t="s">
        <v>225</v>
      </c>
      <c r="D45" s="45">
        <v>0.28344198174706636</v>
      </c>
      <c r="E45" s="45">
        <v>71.655801825293366</v>
      </c>
      <c r="F45" s="45">
        <v>6.218</v>
      </c>
      <c r="G45" s="45">
        <f t="shared" si="3"/>
        <v>17.156176271186435</v>
      </c>
      <c r="H45" s="45">
        <f t="shared" si="4"/>
        <v>8.2942294654497992</v>
      </c>
      <c r="I45" s="45">
        <v>-23.04</v>
      </c>
      <c r="J45" s="46">
        <v>51.2</v>
      </c>
      <c r="K45" s="45">
        <v>7.5</v>
      </c>
      <c r="L45" s="46">
        <v>10.4</v>
      </c>
      <c r="M45" s="17">
        <v>5.82</v>
      </c>
      <c r="N45" s="45">
        <v>2.71</v>
      </c>
      <c r="O45" s="51">
        <v>3.7178571428571434</v>
      </c>
      <c r="P45" s="45">
        <f t="shared" si="5"/>
        <v>7.9052317601043018E-2</v>
      </c>
    </row>
    <row r="46" spans="1:17">
      <c r="A46" s="22" t="s">
        <v>268</v>
      </c>
      <c r="B46" s="22" t="s">
        <v>232</v>
      </c>
      <c r="C46" s="22" t="s">
        <v>225</v>
      </c>
      <c r="D46" s="45">
        <v>0.33145577151923833</v>
      </c>
      <c r="E46" s="45">
        <v>66.854422848076169</v>
      </c>
      <c r="F46" s="45">
        <v>5.0949999999999998</v>
      </c>
      <c r="G46" s="45">
        <f t="shared" si="3"/>
        <v>18.962783562078535</v>
      </c>
      <c r="H46" s="45">
        <f t="shared" si="4"/>
        <v>10.417130107100352</v>
      </c>
      <c r="I46" s="45">
        <v>-26.35</v>
      </c>
      <c r="J46" s="46">
        <v>46.8</v>
      </c>
      <c r="K46" s="45">
        <v>4</v>
      </c>
      <c r="L46" s="46">
        <v>9.83</v>
      </c>
      <c r="M46" s="17">
        <v>5.82</v>
      </c>
      <c r="N46" s="45">
        <v>2.71</v>
      </c>
      <c r="O46" s="51">
        <v>2.467857142857143</v>
      </c>
      <c r="P46" s="45">
        <f t="shared" si="5"/>
        <v>7.0848521888139615E-2</v>
      </c>
    </row>
    <row r="47" spans="1:17">
      <c r="A47" s="22" t="s">
        <v>265</v>
      </c>
      <c r="B47" s="22" t="s">
        <v>234</v>
      </c>
      <c r="C47" s="22" t="s">
        <v>225</v>
      </c>
      <c r="D47" s="45">
        <v>0.27109111361079852</v>
      </c>
      <c r="E47" s="45">
        <v>72.890888638920146</v>
      </c>
      <c r="F47" s="45">
        <v>6.0810000000000004</v>
      </c>
      <c r="G47" s="45">
        <f t="shared" si="3"/>
        <v>15.698615298087731</v>
      </c>
      <c r="H47" s="45">
        <f t="shared" si="4"/>
        <v>7.4193374578177655</v>
      </c>
      <c r="I47" s="45">
        <v>-25.3</v>
      </c>
      <c r="J47" s="46">
        <v>49.8</v>
      </c>
      <c r="K47" s="45">
        <v>6.13</v>
      </c>
      <c r="L47" s="46">
        <v>9.9499999999999993</v>
      </c>
      <c r="M47" s="17">
        <v>5.82</v>
      </c>
      <c r="N47" s="45">
        <v>2.71</v>
      </c>
      <c r="O47" s="51">
        <v>3.2285714285714286</v>
      </c>
      <c r="P47" s="45">
        <f t="shared" si="5"/>
        <v>7.6078645106861631E-2</v>
      </c>
    </row>
    <row r="48" spans="1:17">
      <c r="A48" s="22" t="s">
        <v>266</v>
      </c>
      <c r="B48" s="22" t="s">
        <v>236</v>
      </c>
      <c r="C48" s="22" t="s">
        <v>311</v>
      </c>
      <c r="D48" s="45">
        <v>0.27763713080168784</v>
      </c>
      <c r="E48" s="45">
        <v>72.236286919831215</v>
      </c>
      <c r="F48" s="45">
        <v>4.6529999999999996</v>
      </c>
      <c r="G48" s="45">
        <f t="shared" si="3"/>
        <v>17.047197468354437</v>
      </c>
      <c r="H48" s="45">
        <f t="shared" si="4"/>
        <v>8.2293628691983152</v>
      </c>
      <c r="I48" s="45">
        <v>-24.8</v>
      </c>
      <c r="J48" s="46">
        <v>46.4</v>
      </c>
      <c r="K48" s="45">
        <v>7.78</v>
      </c>
      <c r="L48" s="46">
        <v>10.55</v>
      </c>
      <c r="M48" s="17">
        <v>5.82</v>
      </c>
      <c r="N48" s="45">
        <v>3.22</v>
      </c>
      <c r="O48" s="51">
        <v>3.8178571428571431</v>
      </c>
      <c r="P48" s="45">
        <f t="shared" si="5"/>
        <v>6.3282961603375529E-2</v>
      </c>
      <c r="Q48" s="109"/>
    </row>
    <row r="49" spans="1:16">
      <c r="A49" s="22" t="s">
        <v>267</v>
      </c>
      <c r="B49" s="22" t="s">
        <v>238</v>
      </c>
      <c r="C49" s="22" t="s">
        <v>311</v>
      </c>
      <c r="D49" s="45">
        <v>0.33159292035398236</v>
      </c>
      <c r="E49" s="45">
        <v>66.840707964601762</v>
      </c>
      <c r="F49" s="45">
        <v>2.8570000000000002</v>
      </c>
      <c r="G49" s="45">
        <f t="shared" si="3"/>
        <v>21.286474884955755</v>
      </c>
      <c r="H49" s="45">
        <f t="shared" si="4"/>
        <v>12.761026548672568</v>
      </c>
      <c r="I49" s="45">
        <v>-24.99</v>
      </c>
      <c r="J49" s="46">
        <v>47.1</v>
      </c>
      <c r="K49" s="45">
        <v>8.06</v>
      </c>
      <c r="L49" s="46">
        <v>11.03</v>
      </c>
      <c r="M49" s="17">
        <v>5.82</v>
      </c>
      <c r="N49" s="45">
        <v>3.22</v>
      </c>
      <c r="O49" s="51">
        <v>3.9178571428571436</v>
      </c>
      <c r="P49" s="45">
        <f t="shared" si="5"/>
        <v>5.1974263991150446E-2</v>
      </c>
    </row>
    <row r="50" spans="1:16">
      <c r="A50" s="22" t="s">
        <v>263</v>
      </c>
      <c r="B50" s="22" t="s">
        <v>240</v>
      </c>
      <c r="C50" s="22" t="s">
        <v>311</v>
      </c>
      <c r="D50" s="45">
        <v>0.29788795563891379</v>
      </c>
      <c r="E50" s="45">
        <v>70.211204436108616</v>
      </c>
      <c r="F50" s="45">
        <v>4.3170000000000002</v>
      </c>
      <c r="G50" s="45">
        <f t="shared" si="3"/>
        <v>20.700472347712633</v>
      </c>
      <c r="H50" s="45">
        <f t="shared" si="4"/>
        <v>10.070988257359534</v>
      </c>
      <c r="I50" s="45">
        <v>-24.62</v>
      </c>
      <c r="J50" s="46">
        <v>48.3</v>
      </c>
      <c r="K50" s="45">
        <v>8.41</v>
      </c>
      <c r="L50" s="46">
        <v>11.94</v>
      </c>
      <c r="M50" s="17">
        <v>5.82</v>
      </c>
      <c r="N50" s="45">
        <v>3.22</v>
      </c>
      <c r="O50" s="51">
        <v>4.0428571428571427</v>
      </c>
      <c r="P50" s="45">
        <f t="shared" si="5"/>
        <v>6.3591224431215856E-2</v>
      </c>
    </row>
    <row r="51" spans="1:16">
      <c r="A51" s="22" t="s">
        <v>264</v>
      </c>
      <c r="B51" s="22" t="s">
        <v>242</v>
      </c>
      <c r="C51" s="22" t="s">
        <v>311</v>
      </c>
      <c r="D51" s="45">
        <v>0.31678911989995295</v>
      </c>
      <c r="E51" s="45">
        <v>68.321088010004701</v>
      </c>
      <c r="F51" s="45">
        <v>3.3730000000000002</v>
      </c>
      <c r="G51" s="45">
        <f t="shared" si="3"/>
        <v>20.944576020009372</v>
      </c>
      <c r="H51" s="45">
        <f t="shared" si="4"/>
        <v>12.022951227137714</v>
      </c>
      <c r="I51" s="45">
        <v>-26.08</v>
      </c>
      <c r="J51" s="46">
        <v>48.6</v>
      </c>
      <c r="K51" s="45">
        <v>6.89</v>
      </c>
      <c r="L51" s="46">
        <v>11.36</v>
      </c>
      <c r="M51" s="17">
        <v>5.82</v>
      </c>
      <c r="N51" s="45">
        <v>3.22</v>
      </c>
      <c r="O51" s="51">
        <v>3.5</v>
      </c>
      <c r="P51" s="45">
        <f t="shared" si="5"/>
        <v>5.6225239237142406E-2</v>
      </c>
    </row>
    <row r="52" spans="1:16">
      <c r="A52" s="22" t="s">
        <v>268</v>
      </c>
      <c r="B52" s="22" t="s">
        <v>244</v>
      </c>
      <c r="C52" s="22" t="s">
        <v>311</v>
      </c>
      <c r="D52" s="45">
        <v>0.28056302388106913</v>
      </c>
      <c r="E52" s="45">
        <v>71.943697611893086</v>
      </c>
      <c r="F52" s="45">
        <v>3.3149999999999999</v>
      </c>
      <c r="G52" s="45">
        <f t="shared" si="3"/>
        <v>19.480220211924721</v>
      </c>
      <c r="H52" s="45">
        <f t="shared" si="4"/>
        <v>10.236194053455639</v>
      </c>
      <c r="I52" s="45">
        <v>-26.85</v>
      </c>
      <c r="J52" s="46">
        <v>48.3</v>
      </c>
      <c r="K52" s="45">
        <v>7</v>
      </c>
      <c r="L52" s="46">
        <v>11.93</v>
      </c>
      <c r="M52" s="17">
        <v>5.82</v>
      </c>
      <c r="N52" s="45">
        <v>3.22</v>
      </c>
      <c r="O52" s="51">
        <v>3.5392857142857146</v>
      </c>
      <c r="P52" s="45">
        <f t="shared" si="5"/>
        <v>5.3126304159417999E-2</v>
      </c>
    </row>
    <row r="53" spans="1:16">
      <c r="A53" s="22" t="s">
        <v>266</v>
      </c>
      <c r="B53" s="22" t="s">
        <v>246</v>
      </c>
      <c r="C53" s="22" t="s">
        <v>248</v>
      </c>
      <c r="D53" s="45">
        <v>0.30711955157700999</v>
      </c>
      <c r="E53" s="45">
        <v>69.288044842299001</v>
      </c>
      <c r="F53" s="45">
        <v>7.9050000000000002</v>
      </c>
      <c r="G53" s="45">
        <f t="shared" si="3"/>
        <v>18.553583502049701</v>
      </c>
      <c r="H53" s="45">
        <f t="shared" si="4"/>
        <v>8.8023036057893407</v>
      </c>
      <c r="I53" s="45">
        <v>-26</v>
      </c>
      <c r="J53" s="46">
        <v>54.4</v>
      </c>
      <c r="K53" s="45">
        <v>6.55</v>
      </c>
      <c r="L53" s="46">
        <v>10.38</v>
      </c>
      <c r="M53" s="17">
        <v>5.82</v>
      </c>
      <c r="N53" s="45">
        <v>3.02</v>
      </c>
      <c r="O53" s="51">
        <v>3.3785714285714286</v>
      </c>
      <c r="P53" s="45">
        <f t="shared" si="5"/>
        <v>9.7129095356814202E-2</v>
      </c>
    </row>
    <row r="54" spans="1:16">
      <c r="A54" s="22" t="s">
        <v>267</v>
      </c>
      <c r="B54" s="22" t="s">
        <v>249</v>
      </c>
      <c r="C54" s="22" t="s">
        <v>248</v>
      </c>
      <c r="D54" s="45">
        <v>0.20738146551724124</v>
      </c>
      <c r="E54" s="45">
        <v>79.261853448275872</v>
      </c>
      <c r="F54" s="45">
        <v>6.72</v>
      </c>
      <c r="G54" s="45">
        <f t="shared" si="3"/>
        <v>12.564454946120682</v>
      </c>
      <c r="H54" s="45">
        <f t="shared" si="4"/>
        <v>4.3749084051724063</v>
      </c>
      <c r="I54" s="45">
        <v>-28.12</v>
      </c>
      <c r="J54" s="46">
        <v>53.5</v>
      </c>
      <c r="K54" s="45">
        <v>5.54</v>
      </c>
      <c r="L54" s="46">
        <v>10.41</v>
      </c>
      <c r="M54" s="17">
        <v>5.82</v>
      </c>
      <c r="N54" s="45">
        <v>3.02</v>
      </c>
      <c r="O54" s="51">
        <v>3.0178571428571432</v>
      </c>
      <c r="P54" s="45">
        <f t="shared" si="5"/>
        <v>7.7857135878232744E-2</v>
      </c>
    </row>
    <row r="55" spans="1:16">
      <c r="A55" s="22" t="s">
        <v>263</v>
      </c>
      <c r="B55" s="22" t="s">
        <v>251</v>
      </c>
      <c r="C55" s="22" t="s">
        <v>248</v>
      </c>
      <c r="D55" s="45">
        <v>0.28693015065544902</v>
      </c>
      <c r="E55" s="45">
        <v>71.306984934455102</v>
      </c>
      <c r="F55" s="45">
        <v>1.6719999999999999</v>
      </c>
      <c r="G55" s="45">
        <f t="shared" si="3"/>
        <v>19.989103717472123</v>
      </c>
      <c r="H55" s="45">
        <f t="shared" si="4"/>
        <v>11.297242809626296</v>
      </c>
      <c r="I55" s="45">
        <v>-26.22</v>
      </c>
      <c r="J55" s="46">
        <v>45.2</v>
      </c>
      <c r="K55" s="45">
        <v>3.9</v>
      </c>
      <c r="L55" s="46">
        <v>11.97</v>
      </c>
      <c r="M55" s="17">
        <v>5.82</v>
      </c>
      <c r="N55" s="45">
        <v>3.02</v>
      </c>
      <c r="O55" s="51">
        <v>2.4321428571428569</v>
      </c>
      <c r="P55" s="45">
        <f t="shared" si="5"/>
        <v>3.8011794668362353E-2</v>
      </c>
    </row>
    <row r="56" spans="1:16">
      <c r="A56" s="22" t="s">
        <v>264</v>
      </c>
      <c r="B56" s="22" t="s">
        <v>253</v>
      </c>
      <c r="C56" s="22" t="s">
        <v>248</v>
      </c>
      <c r="D56" s="45">
        <v>0.27980513728963685</v>
      </c>
      <c r="E56" s="45">
        <v>72.019486271036314</v>
      </c>
      <c r="F56" s="45">
        <v>2.7010000000000001</v>
      </c>
      <c r="G56" s="45">
        <f t="shared" si="3"/>
        <v>20.697801576616477</v>
      </c>
      <c r="H56" s="45">
        <f t="shared" si="4"/>
        <v>10.673685562444641</v>
      </c>
      <c r="I56" s="45">
        <v>-25.96</v>
      </c>
      <c r="J56" s="46">
        <v>47.8</v>
      </c>
      <c r="K56" s="45">
        <v>5.05</v>
      </c>
      <c r="L56" s="46">
        <v>12.71</v>
      </c>
      <c r="M56" s="17">
        <v>5.82</v>
      </c>
      <c r="N56" s="45">
        <v>3.02</v>
      </c>
      <c r="O56" s="51">
        <v>2.842857142857143</v>
      </c>
      <c r="P56" s="45">
        <f t="shared" si="5"/>
        <v>4.803258635075288E-2</v>
      </c>
    </row>
    <row r="57" spans="1:16">
      <c r="A57" s="22" t="s">
        <v>268</v>
      </c>
      <c r="B57" s="22" t="s">
        <v>255</v>
      </c>
      <c r="C57" s="22" t="s">
        <v>248</v>
      </c>
      <c r="D57" s="45">
        <v>0.27878582329998314</v>
      </c>
      <c r="E57" s="45">
        <v>72.121417670001691</v>
      </c>
      <c r="F57" s="45">
        <v>1.9810000000000001</v>
      </c>
      <c r="G57" s="45">
        <f t="shared" si="3"/>
        <v>22.098906155672381</v>
      </c>
      <c r="H57" s="45">
        <f t="shared" si="4"/>
        <v>11.2334480244192</v>
      </c>
      <c r="I57" s="45">
        <v>-25.43</v>
      </c>
      <c r="J57" s="46">
        <v>47.4</v>
      </c>
      <c r="K57" s="45">
        <v>4.4800000000000004</v>
      </c>
      <c r="L57" s="46">
        <v>13.62</v>
      </c>
      <c r="M57" s="17">
        <v>5.82</v>
      </c>
      <c r="N57" s="45">
        <v>3.02</v>
      </c>
      <c r="O57" s="51">
        <v>2.6392857142857142</v>
      </c>
      <c r="P57" s="45">
        <f t="shared" si="5"/>
        <v>4.2092901102255394E-2</v>
      </c>
    </row>
    <row r="58" spans="1:16">
      <c r="A58" s="22" t="s">
        <v>265</v>
      </c>
      <c r="B58" s="22" t="s">
        <v>257</v>
      </c>
      <c r="C58" s="22" t="s">
        <v>248</v>
      </c>
      <c r="D58" s="45">
        <v>0.31197385361988705</v>
      </c>
      <c r="E58" s="45">
        <v>68.802614638011292</v>
      </c>
      <c r="F58" s="45">
        <v>4.5880000000000001</v>
      </c>
      <c r="G58" s="45">
        <f t="shared" si="3"/>
        <v>21.17092007526988</v>
      </c>
      <c r="H58" s="45">
        <f t="shared" si="4"/>
        <v>11.104284837080318</v>
      </c>
      <c r="I58" s="45">
        <v>-26.04</v>
      </c>
      <c r="J58" s="46">
        <v>50.3</v>
      </c>
      <c r="K58" s="45">
        <v>4.5599999999999996</v>
      </c>
      <c r="L58" s="46">
        <v>11.66</v>
      </c>
      <c r="M58" s="17">
        <v>5.82</v>
      </c>
      <c r="N58" s="45">
        <v>3.02</v>
      </c>
      <c r="O58" s="51">
        <v>2.6678571428571427</v>
      </c>
      <c r="P58" s="45">
        <f t="shared" si="5"/>
        <v>6.756974487471526E-2</v>
      </c>
    </row>
    <row r="59" spans="1:16">
      <c r="A59" s="22" t="s">
        <v>312</v>
      </c>
      <c r="B59" s="22" t="s">
        <v>313</v>
      </c>
      <c r="C59" s="22" t="s">
        <v>314</v>
      </c>
      <c r="D59" s="45">
        <v>0.38448893262672323</v>
      </c>
      <c r="E59" s="45" t="s">
        <v>315</v>
      </c>
      <c r="F59" s="45">
        <v>1.25</v>
      </c>
      <c r="G59" s="45">
        <f t="shared" si="3"/>
        <v>11.411631520361146</v>
      </c>
      <c r="H59" s="45">
        <f t="shared" si="4"/>
        <v>11.284339203631179</v>
      </c>
      <c r="I59" s="45" t="s">
        <v>315</v>
      </c>
      <c r="J59" s="45">
        <v>32.6</v>
      </c>
      <c r="K59" s="45" t="s">
        <v>315</v>
      </c>
      <c r="L59" s="45">
        <v>5.3</v>
      </c>
      <c r="M59" s="17">
        <v>5.6</v>
      </c>
      <c r="N59" s="45">
        <v>3</v>
      </c>
      <c r="O59" s="45">
        <v>3</v>
      </c>
      <c r="P59" s="45">
        <f t="shared" si="5"/>
        <v>2.9490154963811754E-2</v>
      </c>
    </row>
    <row r="60" spans="1:16">
      <c r="A60" s="22" t="s">
        <v>264</v>
      </c>
      <c r="B60" s="22" t="s">
        <v>316</v>
      </c>
      <c r="C60" s="22" t="s">
        <v>314</v>
      </c>
      <c r="D60" s="45">
        <v>0.38448893262672323</v>
      </c>
      <c r="E60" s="45" t="s">
        <v>315</v>
      </c>
      <c r="F60" s="45">
        <v>3.75</v>
      </c>
      <c r="G60" s="45">
        <f t="shared" si="3"/>
        <v>11.411631520361146</v>
      </c>
      <c r="H60" s="45">
        <f t="shared" si="4"/>
        <v>8.7843392036311787</v>
      </c>
      <c r="I60" s="45" t="s">
        <v>315</v>
      </c>
      <c r="J60" s="45">
        <v>32.6</v>
      </c>
      <c r="K60" s="45" t="s">
        <v>315</v>
      </c>
      <c r="L60" s="45">
        <v>5.3</v>
      </c>
      <c r="M60" s="17">
        <v>5.6</v>
      </c>
      <c r="N60" s="45">
        <v>3</v>
      </c>
      <c r="O60" s="45">
        <v>3</v>
      </c>
      <c r="P60" s="45">
        <f t="shared" si="5"/>
        <v>5.1990154963811749E-2</v>
      </c>
    </row>
    <row r="61" spans="1:16">
      <c r="A61" s="22" t="s">
        <v>267</v>
      </c>
      <c r="B61" s="22" t="s">
        <v>317</v>
      </c>
      <c r="C61" s="22" t="s">
        <v>314</v>
      </c>
      <c r="D61" s="45">
        <v>0.38448893262672323</v>
      </c>
      <c r="E61" s="45" t="s">
        <v>315</v>
      </c>
      <c r="F61" s="45">
        <v>6.9850000000000003</v>
      </c>
      <c r="G61" s="45">
        <f t="shared" si="3"/>
        <v>11.411631520361146</v>
      </c>
      <c r="H61" s="45">
        <f t="shared" si="4"/>
        <v>5.5493392036311784</v>
      </c>
      <c r="I61" s="45" t="s">
        <v>315</v>
      </c>
      <c r="J61" s="45">
        <v>32.6</v>
      </c>
      <c r="K61" s="45" t="s">
        <v>315</v>
      </c>
      <c r="L61" s="45">
        <v>5.3</v>
      </c>
      <c r="M61" s="17">
        <v>5.6</v>
      </c>
      <c r="N61" s="45">
        <v>3</v>
      </c>
      <c r="O61" s="45">
        <v>3</v>
      </c>
      <c r="P61" s="45">
        <f t="shared" si="5"/>
        <v>8.1105154963811765E-2</v>
      </c>
    </row>
    <row r="62" spans="1:16">
      <c r="A62" s="22" t="s">
        <v>268</v>
      </c>
      <c r="B62" s="22" t="s">
        <v>318</v>
      </c>
      <c r="C62" s="22" t="s">
        <v>314</v>
      </c>
      <c r="D62" s="45">
        <v>0.38448893262672323</v>
      </c>
      <c r="E62" s="45" t="s">
        <v>315</v>
      </c>
      <c r="F62" s="45">
        <v>2.6320000000000001</v>
      </c>
      <c r="G62" s="45">
        <f t="shared" si="3"/>
        <v>11.411631520361146</v>
      </c>
      <c r="H62" s="45">
        <f t="shared" si="4"/>
        <v>9.902339203631179</v>
      </c>
      <c r="I62" s="45" t="s">
        <v>315</v>
      </c>
      <c r="J62" s="45">
        <v>32.6</v>
      </c>
      <c r="K62" s="45" t="s">
        <v>315</v>
      </c>
      <c r="L62" s="45">
        <v>5.3</v>
      </c>
      <c r="M62" s="17">
        <v>5.6</v>
      </c>
      <c r="N62" s="45">
        <v>3</v>
      </c>
      <c r="O62" s="45">
        <v>3</v>
      </c>
      <c r="P62" s="45">
        <f t="shared" si="5"/>
        <v>4.1928154963811748E-2</v>
      </c>
    </row>
    <row r="63" spans="1:16">
      <c r="A63" s="22" t="s">
        <v>266</v>
      </c>
      <c r="B63" s="22" t="s">
        <v>319</v>
      </c>
      <c r="C63" s="22" t="s">
        <v>314</v>
      </c>
      <c r="D63" s="45">
        <v>0.38448893262672323</v>
      </c>
      <c r="E63" s="45" t="s">
        <v>315</v>
      </c>
      <c r="F63" s="45">
        <v>0.69399999999999995</v>
      </c>
      <c r="G63" s="45">
        <f t="shared" si="3"/>
        <v>11.411631520361146</v>
      </c>
      <c r="H63" s="45">
        <f t="shared" si="4"/>
        <v>11.840339203631178</v>
      </c>
      <c r="I63" s="45" t="s">
        <v>315</v>
      </c>
      <c r="J63" s="45">
        <v>32.6</v>
      </c>
      <c r="K63" s="45" t="s">
        <v>315</v>
      </c>
      <c r="L63" s="45">
        <v>5.3</v>
      </c>
      <c r="M63" s="17">
        <v>5.6</v>
      </c>
      <c r="N63" s="45">
        <v>3</v>
      </c>
      <c r="O63" s="45">
        <v>3</v>
      </c>
      <c r="P63" s="45">
        <f t="shared" si="5"/>
        <v>2.4486154963811752E-2</v>
      </c>
    </row>
    <row r="64" spans="1:16">
      <c r="A64" s="22" t="s">
        <v>312</v>
      </c>
      <c r="B64" s="22" t="s">
        <v>320</v>
      </c>
      <c r="C64" s="22" t="s">
        <v>321</v>
      </c>
      <c r="D64" s="45">
        <v>0.33616044701656345</v>
      </c>
      <c r="E64" s="45">
        <v>66.38395529834365</v>
      </c>
      <c r="F64" s="45">
        <v>2.097</v>
      </c>
      <c r="G64" s="45">
        <f t="shared" si="3"/>
        <v>21.742857713031324</v>
      </c>
      <c r="H64" s="45">
        <f t="shared" si="4"/>
        <v>14.778254440231487</v>
      </c>
      <c r="I64" s="45">
        <v>-26.25</v>
      </c>
      <c r="J64" s="46">
        <v>50.2</v>
      </c>
      <c r="K64" s="45">
        <v>6.66</v>
      </c>
      <c r="L64" s="46">
        <v>11.55</v>
      </c>
      <c r="M64" s="17">
        <v>5.6</v>
      </c>
      <c r="N64" s="45">
        <v>3.28</v>
      </c>
      <c r="O64" s="51">
        <v>3.4178571428571427</v>
      </c>
      <c r="P64" s="45">
        <f t="shared" si="5"/>
        <v>4.661968329674715E-2</v>
      </c>
    </row>
    <row r="65" spans="1:16">
      <c r="A65" s="22" t="s">
        <v>265</v>
      </c>
      <c r="B65" s="22" t="s">
        <v>322</v>
      </c>
      <c r="C65" s="22" t="s">
        <v>321</v>
      </c>
      <c r="D65" s="45">
        <v>0.38801073665374308</v>
      </c>
      <c r="E65" s="45">
        <v>61.198926334625689</v>
      </c>
      <c r="F65" s="45">
        <v>2.8250000000000002</v>
      </c>
      <c r="G65" s="45">
        <f t="shared" si="3"/>
        <v>24.792334029227568</v>
      </c>
      <c r="H65" s="45">
        <f t="shared" si="4"/>
        <v>17.235155084998521</v>
      </c>
      <c r="I65" s="45">
        <v>-27.16</v>
      </c>
      <c r="J65" s="46">
        <v>51.7</v>
      </c>
      <c r="K65" s="45">
        <v>5.96</v>
      </c>
      <c r="L65" s="46">
        <v>11.41</v>
      </c>
      <c r="M65" s="17">
        <v>5.6</v>
      </c>
      <c r="N65" s="45">
        <v>3.28</v>
      </c>
      <c r="O65" s="51">
        <v>3.1678571428571427</v>
      </c>
      <c r="P65" s="45">
        <f t="shared" si="5"/>
        <v>5.7881322099612303E-2</v>
      </c>
    </row>
    <row r="66" spans="1:16">
      <c r="A66" s="22" t="s">
        <v>264</v>
      </c>
      <c r="B66" s="22" t="s">
        <v>323</v>
      </c>
      <c r="C66" s="22" t="s">
        <v>321</v>
      </c>
      <c r="D66" s="45">
        <v>0.44047619047619047</v>
      </c>
      <c r="E66" s="45">
        <v>55.952380952380956</v>
      </c>
      <c r="F66" s="45">
        <v>2.613</v>
      </c>
      <c r="G66" s="45">
        <f t="shared" si="3"/>
        <v>28.268000000000001</v>
      </c>
      <c r="H66" s="45">
        <f t="shared" si="4"/>
        <v>19.542952380952379</v>
      </c>
      <c r="I66" s="45">
        <v>-27.78</v>
      </c>
      <c r="J66" s="46">
        <v>50.3</v>
      </c>
      <c r="K66" s="45">
        <v>7.57</v>
      </c>
      <c r="L66" s="46">
        <v>11.46</v>
      </c>
      <c r="M66" s="17">
        <v>5.6</v>
      </c>
      <c r="N66" s="45">
        <v>3.28</v>
      </c>
      <c r="O66" s="51">
        <v>3.7428571428571433</v>
      </c>
      <c r="P66" s="45">
        <f t="shared" si="5"/>
        <v>5.9806952380952377E-2</v>
      </c>
    </row>
    <row r="67" spans="1:16">
      <c r="A67" s="22" t="s">
        <v>267</v>
      </c>
      <c r="B67" s="22" t="s">
        <v>324</v>
      </c>
      <c r="C67" s="22" t="s">
        <v>321</v>
      </c>
      <c r="D67" s="45">
        <v>0.37615664243225366</v>
      </c>
      <c r="E67" s="45">
        <v>62.384335756774632</v>
      </c>
      <c r="F67" s="45">
        <v>3.052</v>
      </c>
      <c r="G67" s="45">
        <f t="shared" si="3"/>
        <v>24.435135492399198</v>
      </c>
      <c r="H67" s="45">
        <f t="shared" si="4"/>
        <v>16.395298413747515</v>
      </c>
      <c r="I67" s="45">
        <v>-27.21</v>
      </c>
      <c r="J67" s="46">
        <v>51.7</v>
      </c>
      <c r="K67" s="45">
        <v>5.73</v>
      </c>
      <c r="L67" s="46">
        <v>11.6</v>
      </c>
      <c r="M67" s="17">
        <v>5.6</v>
      </c>
      <c r="N67" s="45">
        <v>3.28</v>
      </c>
      <c r="O67" s="51">
        <v>3.0857142857142859</v>
      </c>
      <c r="P67" s="45">
        <f t="shared" si="5"/>
        <v>5.9132866159947117E-2</v>
      </c>
    </row>
    <row r="68" spans="1:16">
      <c r="A68" s="22" t="s">
        <v>268</v>
      </c>
      <c r="B68" s="22" t="s">
        <v>325</v>
      </c>
      <c r="C68" s="22" t="s">
        <v>321</v>
      </c>
      <c r="D68" s="45">
        <v>0.3681631925886335</v>
      </c>
      <c r="E68" s="45">
        <v>63.183680741136648</v>
      </c>
      <c r="F68" s="45">
        <v>2.62</v>
      </c>
      <c r="G68" s="45">
        <f t="shared" ref="G68:G99" si="6">(L68*D68)*M68</f>
        <v>24.28698948868697</v>
      </c>
      <c r="H68" s="45">
        <f t="shared" ref="H68:H99" si="7">(J68*D68)-F68</f>
        <v>16.156322822020307</v>
      </c>
      <c r="I68" s="45">
        <v>-27.34</v>
      </c>
      <c r="J68" s="46">
        <v>51</v>
      </c>
      <c r="K68" s="45">
        <v>5.6</v>
      </c>
      <c r="L68" s="46">
        <v>11.78</v>
      </c>
      <c r="M68" s="17">
        <v>5.6</v>
      </c>
      <c r="N68" s="45">
        <v>3.28</v>
      </c>
      <c r="O68" s="51">
        <v>3.0392857142857141</v>
      </c>
      <c r="P68" s="45">
        <f t="shared" ref="P68:P99" si="8">(F68/100)+((G68/100)*0.05)+((H68/100)*0.1)</f>
        <v>5.4499817566363795E-2</v>
      </c>
    </row>
    <row r="69" spans="1:16">
      <c r="A69" s="22" t="s">
        <v>266</v>
      </c>
      <c r="B69" s="22" t="s">
        <v>326</v>
      </c>
      <c r="C69" s="22" t="s">
        <v>321</v>
      </c>
      <c r="D69" s="45">
        <v>0.40348656018698859</v>
      </c>
      <c r="E69" s="45">
        <v>59.651343981301139</v>
      </c>
      <c r="F69" s="45">
        <v>3.3330000000000002</v>
      </c>
      <c r="G69" s="45">
        <f t="shared" si="6"/>
        <v>25.939343981301121</v>
      </c>
      <c r="H69" s="45">
        <f t="shared" si="7"/>
        <v>17.164117257499022</v>
      </c>
      <c r="I69" s="45">
        <v>-28.55</v>
      </c>
      <c r="J69" s="46">
        <v>50.8</v>
      </c>
      <c r="K69" s="45">
        <v>6.8</v>
      </c>
      <c r="L69" s="46">
        <v>11.48</v>
      </c>
      <c r="M69" s="17">
        <v>5.6</v>
      </c>
      <c r="N69" s="45">
        <v>3.28</v>
      </c>
      <c r="O69" s="51">
        <v>3.4678571428571425</v>
      </c>
      <c r="P69" s="45">
        <f t="shared" si="8"/>
        <v>6.3463789248149591E-2</v>
      </c>
    </row>
    <row r="70" spans="1:16">
      <c r="A70" s="22" t="s">
        <v>312</v>
      </c>
      <c r="B70" s="22" t="s">
        <v>327</v>
      </c>
      <c r="C70" s="22" t="s">
        <v>328</v>
      </c>
      <c r="D70" s="45">
        <v>0.36242510249132764</v>
      </c>
      <c r="E70" s="45">
        <v>63.757489750867236</v>
      </c>
      <c r="F70" s="45">
        <v>4.4829999999999997</v>
      </c>
      <c r="G70" s="45">
        <f t="shared" si="6"/>
        <v>21.980357615894039</v>
      </c>
      <c r="H70" s="45">
        <f t="shared" si="7"/>
        <v>14.508075370545569</v>
      </c>
      <c r="I70" s="45">
        <v>-26.58</v>
      </c>
      <c r="J70" s="46">
        <v>52.4</v>
      </c>
      <c r="K70" s="45">
        <v>5.77</v>
      </c>
      <c r="L70" s="46">
        <v>10.83</v>
      </c>
      <c r="M70" s="17">
        <v>5.6</v>
      </c>
      <c r="N70" s="45">
        <v>3</v>
      </c>
      <c r="O70" s="51">
        <v>3.0999999999999996</v>
      </c>
      <c r="P70" s="45">
        <f t="shared" si="8"/>
        <v>7.0328254178492589E-2</v>
      </c>
    </row>
    <row r="71" spans="1:16">
      <c r="A71" s="22" t="s">
        <v>265</v>
      </c>
      <c r="B71" s="22" t="s">
        <v>329</v>
      </c>
      <c r="C71" s="22" t="s">
        <v>328</v>
      </c>
      <c r="D71" s="45">
        <v>0.44693119624706801</v>
      </c>
      <c r="E71" s="45">
        <v>55.306880375293197</v>
      </c>
      <c r="F71" s="45">
        <v>6.319</v>
      </c>
      <c r="G71" s="45">
        <f t="shared" si="6"/>
        <v>26.504807662236118</v>
      </c>
      <c r="H71" s="45">
        <f t="shared" si="7"/>
        <v>17.413046520719313</v>
      </c>
      <c r="I71" s="45">
        <v>-27.38</v>
      </c>
      <c r="J71" s="46">
        <v>53.1</v>
      </c>
      <c r="K71" s="45">
        <v>4.8499999999999996</v>
      </c>
      <c r="L71" s="46">
        <v>10.59</v>
      </c>
      <c r="M71" s="17">
        <v>5.6</v>
      </c>
      <c r="N71" s="45">
        <v>3</v>
      </c>
      <c r="O71" s="51">
        <v>2.7714285714285714</v>
      </c>
      <c r="P71" s="45">
        <f t="shared" si="8"/>
        <v>9.3855450351837372E-2</v>
      </c>
    </row>
    <row r="72" spans="1:16">
      <c r="A72" s="22" t="s">
        <v>264</v>
      </c>
      <c r="B72" s="22" t="s">
        <v>330</v>
      </c>
      <c r="C72" s="22" t="s">
        <v>328</v>
      </c>
      <c r="D72" s="45">
        <v>0.39859629933460949</v>
      </c>
      <c r="E72" s="45">
        <v>60.140370066539049</v>
      </c>
      <c r="F72" s="45">
        <v>6.0869999999999997</v>
      </c>
      <c r="G72" s="45">
        <f t="shared" si="6"/>
        <v>24.062461398231708</v>
      </c>
      <c r="H72" s="45">
        <f t="shared" si="7"/>
        <v>14.905738431622765</v>
      </c>
      <c r="I72" s="45">
        <f>AVERAGE(I70:I71,I73)</f>
        <v>-27.053333333333331</v>
      </c>
      <c r="J72" s="45">
        <f>AVERAGE(J70:J71,J73)</f>
        <v>52.666666666666664</v>
      </c>
      <c r="K72" s="45">
        <f>AVERAGE(K70:K71,K73)</f>
        <v>5.0366666666666662</v>
      </c>
      <c r="L72" s="45">
        <f>AVERAGE(L70:L71,L73)</f>
        <v>10.780000000000001</v>
      </c>
      <c r="M72" s="17">
        <v>5.6</v>
      </c>
      <c r="N72" s="45">
        <v>3</v>
      </c>
      <c r="O72" s="51">
        <v>2.83</v>
      </c>
      <c r="P72" s="45">
        <f t="shared" si="8"/>
        <v>8.7806969130738627E-2</v>
      </c>
    </row>
    <row r="73" spans="1:16">
      <c r="A73" s="22" t="s">
        <v>267</v>
      </c>
      <c r="B73" s="22" t="s">
        <v>331</v>
      </c>
      <c r="C73" s="22" t="s">
        <v>328</v>
      </c>
      <c r="D73" s="45">
        <v>0.34652833200319255</v>
      </c>
      <c r="E73" s="45">
        <v>65.34716679968075</v>
      </c>
      <c r="F73" s="45">
        <v>5.2329999999999997</v>
      </c>
      <c r="G73" s="45">
        <f t="shared" si="6"/>
        <v>21.19090055865923</v>
      </c>
      <c r="H73" s="45">
        <f t="shared" si="7"/>
        <v>12.959737430167607</v>
      </c>
      <c r="I73" s="45">
        <v>-27.2</v>
      </c>
      <c r="J73" s="46">
        <v>52.5</v>
      </c>
      <c r="K73" s="45">
        <v>4.49</v>
      </c>
      <c r="L73" s="46">
        <v>10.92</v>
      </c>
      <c r="M73" s="17">
        <v>5.6</v>
      </c>
      <c r="N73" s="45">
        <v>3</v>
      </c>
      <c r="O73" s="51">
        <v>2.6428571428571432</v>
      </c>
      <c r="P73" s="45">
        <f t="shared" si="8"/>
        <v>7.5885187709497218E-2</v>
      </c>
    </row>
    <row r="74" spans="1:16">
      <c r="A74" s="22" t="s">
        <v>268</v>
      </c>
      <c r="B74" s="22" t="s">
        <v>332</v>
      </c>
      <c r="C74" s="22" t="s">
        <v>328</v>
      </c>
      <c r="D74" s="45">
        <v>0.38492328218812544</v>
      </c>
      <c r="E74" s="45">
        <v>61.507671781187454</v>
      </c>
      <c r="F74" s="45">
        <v>4.96</v>
      </c>
      <c r="G74" s="45">
        <f t="shared" si="6"/>
        <v>23.237048699132757</v>
      </c>
      <c r="H74" s="45">
        <f t="shared" si="7"/>
        <v>15.312626195241272</v>
      </c>
      <c r="I74" s="45">
        <v>-27.053333333333331</v>
      </c>
      <c r="J74" s="45">
        <v>52.666666666666664</v>
      </c>
      <c r="K74" s="45">
        <v>5.0366666666666662</v>
      </c>
      <c r="L74" s="45">
        <v>10.780000000000001</v>
      </c>
      <c r="M74" s="17">
        <v>5.6</v>
      </c>
      <c r="N74" s="45">
        <v>3</v>
      </c>
      <c r="O74" s="51">
        <v>2.83</v>
      </c>
      <c r="P74" s="45">
        <f t="shared" si="8"/>
        <v>7.653115054480765E-2</v>
      </c>
    </row>
    <row r="75" spans="1:16">
      <c r="A75" s="22" t="s">
        <v>266</v>
      </c>
      <c r="B75" s="22" t="s">
        <v>333</v>
      </c>
      <c r="C75" s="22" t="s">
        <v>328</v>
      </c>
      <c r="D75" s="45">
        <v>0.40416263310745404</v>
      </c>
      <c r="E75" s="45">
        <v>59.583736689254593</v>
      </c>
      <c r="F75" s="45">
        <v>7.5780000000000003</v>
      </c>
      <c r="G75" s="45">
        <f t="shared" si="6"/>
        <v>24.398489835430784</v>
      </c>
      <c r="H75" s="45">
        <f t="shared" si="7"/>
        <v>13.707898676992578</v>
      </c>
      <c r="I75" s="45">
        <v>-27.053333333333331</v>
      </c>
      <c r="J75" s="45">
        <v>52.666666666666664</v>
      </c>
      <c r="K75" s="45">
        <v>5.0366666666666662</v>
      </c>
      <c r="L75" s="45">
        <v>10.780000000000001</v>
      </c>
      <c r="M75" s="17">
        <v>5.6</v>
      </c>
      <c r="N75" s="45">
        <v>3</v>
      </c>
      <c r="O75" s="51">
        <v>2.83</v>
      </c>
      <c r="P75" s="45">
        <f t="shared" si="8"/>
        <v>0.10168714359470797</v>
      </c>
    </row>
    <row r="76" spans="1:16">
      <c r="A76" s="22" t="s">
        <v>312</v>
      </c>
      <c r="B76" s="22" t="s">
        <v>334</v>
      </c>
      <c r="C76" s="22" t="s">
        <v>335</v>
      </c>
      <c r="D76" s="45">
        <v>0.40249750249750238</v>
      </c>
      <c r="E76" s="45">
        <v>59.750249750249765</v>
      </c>
      <c r="F76" s="45">
        <v>1.224</v>
      </c>
      <c r="G76" s="45">
        <f t="shared" si="6"/>
        <v>11.765806993006988</v>
      </c>
      <c r="H76" s="45">
        <f t="shared" si="7"/>
        <v>11.172923076923073</v>
      </c>
      <c r="I76" s="45">
        <v>-25.35</v>
      </c>
      <c r="J76" s="46">
        <v>30.8</v>
      </c>
      <c r="K76" s="45">
        <v>3.34</v>
      </c>
      <c r="L76" s="46">
        <v>5.22</v>
      </c>
      <c r="M76" s="17">
        <v>5.6</v>
      </c>
      <c r="N76" s="45">
        <v>2</v>
      </c>
      <c r="O76" s="51">
        <v>2.0207142857142859</v>
      </c>
      <c r="P76" s="45">
        <f t="shared" si="8"/>
        <v>2.9295826573426567E-2</v>
      </c>
    </row>
    <row r="77" spans="1:16">
      <c r="A77" s="22" t="s">
        <v>265</v>
      </c>
      <c r="B77" s="22" t="s">
        <v>336</v>
      </c>
      <c r="C77" s="22" t="s">
        <v>335</v>
      </c>
      <c r="D77" s="45">
        <v>0.36730841827104566</v>
      </c>
      <c r="E77" s="45">
        <v>63.269158172895438</v>
      </c>
      <c r="F77" s="45">
        <v>1.6519999999999999</v>
      </c>
      <c r="G77" s="45">
        <f t="shared" si="6"/>
        <v>11.313099282748206</v>
      </c>
      <c r="H77" s="45">
        <f t="shared" si="7"/>
        <v>9.7712918082295204</v>
      </c>
      <c r="I77" s="45">
        <v>-25.62</v>
      </c>
      <c r="J77" s="46">
        <v>31.1</v>
      </c>
      <c r="K77" s="45">
        <v>4.04</v>
      </c>
      <c r="L77" s="46">
        <v>5.5</v>
      </c>
      <c r="M77" s="17">
        <v>5.6</v>
      </c>
      <c r="N77" s="45">
        <v>2</v>
      </c>
      <c r="O77" s="51">
        <v>2.2707142857142859</v>
      </c>
      <c r="P77" s="45">
        <f t="shared" si="8"/>
        <v>3.1947841449603623E-2</v>
      </c>
    </row>
    <row r="78" spans="1:16">
      <c r="A78" s="22" t="s">
        <v>264</v>
      </c>
      <c r="B78" s="22" t="s">
        <v>337</v>
      </c>
      <c r="C78" s="22" t="s">
        <v>335</v>
      </c>
      <c r="D78" s="45">
        <v>0.38264887476204534</v>
      </c>
      <c r="E78" s="45" t="s">
        <v>315</v>
      </c>
      <c r="F78" s="45">
        <v>1.526</v>
      </c>
      <c r="G78" s="45">
        <f t="shared" si="6"/>
        <v>11.507016961844228</v>
      </c>
      <c r="H78" s="45">
        <f t="shared" si="7"/>
        <v>10.412644892575814</v>
      </c>
      <c r="I78" s="45">
        <v>-26.21</v>
      </c>
      <c r="J78" s="46">
        <v>31.2</v>
      </c>
      <c r="K78" s="45">
        <v>4.1900000000000004</v>
      </c>
      <c r="L78" s="46">
        <v>5.37</v>
      </c>
      <c r="M78" s="17">
        <v>5.6</v>
      </c>
      <c r="N78" s="45">
        <v>2</v>
      </c>
      <c r="O78" s="51">
        <v>2.3242857142857147</v>
      </c>
      <c r="P78" s="45">
        <f t="shared" si="8"/>
        <v>3.1426153373497932E-2</v>
      </c>
    </row>
    <row r="79" spans="1:16">
      <c r="A79" s="22" t="s">
        <v>267</v>
      </c>
      <c r="B79" s="22" t="s">
        <v>338</v>
      </c>
      <c r="C79" s="22" t="s">
        <v>335</v>
      </c>
      <c r="D79" s="45">
        <v>0.37814070351758788</v>
      </c>
      <c r="E79" s="45">
        <v>62.185929648241213</v>
      </c>
      <c r="F79" s="45">
        <v>1.397</v>
      </c>
      <c r="G79" s="45">
        <f t="shared" si="6"/>
        <v>11.180864321608039</v>
      </c>
      <c r="H79" s="45">
        <f t="shared" si="7"/>
        <v>9.7581507537688417</v>
      </c>
      <c r="I79" s="45">
        <v>-25.34</v>
      </c>
      <c r="J79" s="46">
        <v>29.5</v>
      </c>
      <c r="K79" s="45">
        <v>1.41</v>
      </c>
      <c r="L79" s="46">
        <v>5.28</v>
      </c>
      <c r="M79" s="17">
        <v>5.6</v>
      </c>
      <c r="N79" s="45">
        <v>2</v>
      </c>
      <c r="O79" s="51">
        <v>1.3314285714285714</v>
      </c>
      <c r="P79" s="45">
        <f t="shared" si="8"/>
        <v>2.9318582914572861E-2</v>
      </c>
    </row>
    <row r="80" spans="1:16">
      <c r="A80" s="22" t="s">
        <v>268</v>
      </c>
      <c r="B80" s="22" t="s">
        <v>339</v>
      </c>
      <c r="C80" s="22" t="s">
        <v>335</v>
      </c>
      <c r="D80" s="45">
        <v>0.37814070351758788</v>
      </c>
      <c r="E80" s="45" t="s">
        <v>315</v>
      </c>
      <c r="F80" s="45">
        <v>2.12</v>
      </c>
      <c r="G80" s="45">
        <f t="shared" si="6"/>
        <v>11.710261306532662</v>
      </c>
      <c r="H80" s="45">
        <f t="shared" si="7"/>
        <v>9.6023618090452239</v>
      </c>
      <c r="I80" s="45">
        <v>-25.98</v>
      </c>
      <c r="J80" s="46">
        <v>31</v>
      </c>
      <c r="K80" s="45">
        <v>3.01</v>
      </c>
      <c r="L80" s="46">
        <v>5.53</v>
      </c>
      <c r="M80" s="17">
        <v>5.6</v>
      </c>
      <c r="N80" s="45">
        <v>2</v>
      </c>
      <c r="O80" s="51">
        <v>1.9028571428571428</v>
      </c>
      <c r="P80" s="45">
        <f t="shared" si="8"/>
        <v>3.665749246231155E-2</v>
      </c>
    </row>
    <row r="81" spans="1:16">
      <c r="A81" s="22" t="s">
        <v>266</v>
      </c>
      <c r="B81" s="22" t="s">
        <v>340</v>
      </c>
      <c r="C81" s="22" t="s">
        <v>335</v>
      </c>
      <c r="D81" s="45">
        <v>0.38264887476204534</v>
      </c>
      <c r="E81" s="45" t="s">
        <v>315</v>
      </c>
      <c r="F81" s="45">
        <v>0.80400000000000005</v>
      </c>
      <c r="G81" s="45">
        <f t="shared" si="6"/>
        <v>12.578433811177954</v>
      </c>
      <c r="H81" s="45">
        <f t="shared" si="7"/>
        <v>11.211174667528223</v>
      </c>
      <c r="I81" s="45">
        <v>-25.98</v>
      </c>
      <c r="J81" s="46">
        <v>31.4</v>
      </c>
      <c r="K81" s="45">
        <v>4.0999999999999996</v>
      </c>
      <c r="L81" s="46">
        <v>5.87</v>
      </c>
      <c r="M81" s="17">
        <v>5.6</v>
      </c>
      <c r="N81" s="45">
        <v>2</v>
      </c>
      <c r="O81" s="51">
        <v>2.2921428571428573</v>
      </c>
      <c r="P81" s="45">
        <f t="shared" si="8"/>
        <v>2.5540391573117202E-2</v>
      </c>
    </row>
    <row r="82" spans="1:16">
      <c r="A82" s="22" t="s">
        <v>263</v>
      </c>
      <c r="B82" s="22" t="s">
        <v>341</v>
      </c>
      <c r="C82" s="22" t="s">
        <v>342</v>
      </c>
      <c r="D82" s="45">
        <v>0.13097005151488705</v>
      </c>
      <c r="E82" s="45">
        <v>86.902994848511298</v>
      </c>
      <c r="F82" s="45">
        <v>0.61799999999999999</v>
      </c>
      <c r="G82" s="45">
        <f t="shared" si="6"/>
        <v>8.1337640792805459</v>
      </c>
      <c r="H82" s="45">
        <f t="shared" si="7"/>
        <v>5.7209504933205331</v>
      </c>
      <c r="I82" s="46">
        <v>-26.71</v>
      </c>
      <c r="J82" s="46">
        <v>48.4</v>
      </c>
      <c r="K82" s="46">
        <v>3.06</v>
      </c>
      <c r="L82" s="46">
        <v>11.09</v>
      </c>
      <c r="M82" s="17">
        <v>5.6</v>
      </c>
      <c r="N82" s="45">
        <v>2</v>
      </c>
      <c r="O82" s="51">
        <v>1.9207142857142858</v>
      </c>
      <c r="P82" s="45">
        <f t="shared" si="8"/>
        <v>1.5967832532960805E-2</v>
      </c>
    </row>
    <row r="83" spans="1:16">
      <c r="A83" s="22" t="s">
        <v>263</v>
      </c>
      <c r="B83" s="22" t="s">
        <v>343</v>
      </c>
      <c r="C83" s="22" t="s">
        <v>342</v>
      </c>
      <c r="D83" s="45">
        <v>0.11312617473049513</v>
      </c>
      <c r="E83" s="45" t="s">
        <v>315</v>
      </c>
      <c r="F83" s="45">
        <v>0.59499999999999997</v>
      </c>
      <c r="G83" s="45">
        <f t="shared" si="6"/>
        <v>7.1043237730750928</v>
      </c>
      <c r="H83" s="45">
        <f t="shared" si="7"/>
        <v>4.8237437695907186</v>
      </c>
      <c r="I83" s="45">
        <f>AVERAGE(I82,I84:I89)</f>
        <v>-26.354285714285709</v>
      </c>
      <c r="J83" s="45">
        <f>AVERAGE(J82,J84:J89)</f>
        <v>47.900000000000013</v>
      </c>
      <c r="K83" s="45">
        <f>AVERAGE(K82,K84:K89)</f>
        <v>3.1228571428571428</v>
      </c>
      <c r="L83" s="45">
        <f>AVERAGE(L82,L84:L89)</f>
        <v>11.214285714285712</v>
      </c>
      <c r="M83" s="17">
        <v>5.6</v>
      </c>
      <c r="N83" s="45">
        <v>2</v>
      </c>
      <c r="O83" s="51">
        <v>1.9431632653061222</v>
      </c>
      <c r="P83" s="45">
        <f t="shared" si="8"/>
        <v>1.4325905656128266E-2</v>
      </c>
    </row>
    <row r="84" spans="1:16">
      <c r="A84" s="22" t="s">
        <v>263</v>
      </c>
      <c r="B84" s="22" t="s">
        <v>344</v>
      </c>
      <c r="C84" s="22" t="s">
        <v>342</v>
      </c>
      <c r="D84" s="45">
        <v>0.10720202709287596</v>
      </c>
      <c r="E84" s="45">
        <v>89.279797290712409</v>
      </c>
      <c r="F84" s="45">
        <v>0.436</v>
      </c>
      <c r="G84" s="45">
        <f t="shared" si="6"/>
        <v>6.8557840366436036</v>
      </c>
      <c r="H84" s="45">
        <f t="shared" si="7"/>
        <v>4.7740185167137721</v>
      </c>
      <c r="I84" s="46">
        <v>-24.79</v>
      </c>
      <c r="J84" s="46">
        <v>48.6</v>
      </c>
      <c r="K84" s="46">
        <v>5.35</v>
      </c>
      <c r="L84" s="46">
        <v>11.42</v>
      </c>
      <c r="M84" s="17">
        <v>5.6</v>
      </c>
      <c r="N84" s="45">
        <v>2</v>
      </c>
      <c r="O84" s="51">
        <v>2.7385714285714284</v>
      </c>
      <c r="P84" s="45">
        <f t="shared" si="8"/>
        <v>1.2561910535035574E-2</v>
      </c>
    </row>
    <row r="85" spans="1:16">
      <c r="A85" s="22" t="s">
        <v>263</v>
      </c>
      <c r="B85" s="22" t="s">
        <v>345</v>
      </c>
      <c r="C85" s="22" t="s">
        <v>342</v>
      </c>
      <c r="D85" s="45">
        <v>0.11503541853736421</v>
      </c>
      <c r="E85" s="45">
        <v>88.496458146263578</v>
      </c>
      <c r="F85" s="45">
        <v>0.41699999999999998</v>
      </c>
      <c r="G85" s="45">
        <f t="shared" si="6"/>
        <v>7.382513020053886</v>
      </c>
      <c r="H85" s="45">
        <f t="shared" si="7"/>
        <v>4.9781611294023813</v>
      </c>
      <c r="I85" s="46">
        <v>-28.36</v>
      </c>
      <c r="J85" s="46">
        <v>46.9</v>
      </c>
      <c r="K85" s="46">
        <v>3.22</v>
      </c>
      <c r="L85" s="46">
        <v>11.46</v>
      </c>
      <c r="M85" s="17">
        <v>5.6</v>
      </c>
      <c r="N85" s="45">
        <v>2</v>
      </c>
      <c r="O85" s="51">
        <v>1.9778571428571432</v>
      </c>
      <c r="P85" s="45">
        <f t="shared" si="8"/>
        <v>1.2839417639429324E-2</v>
      </c>
    </row>
    <row r="86" spans="1:16">
      <c r="A86" s="22" t="s">
        <v>263</v>
      </c>
      <c r="B86" s="22" t="s">
        <v>346</v>
      </c>
      <c r="C86" s="22" t="s">
        <v>342</v>
      </c>
      <c r="D86" s="45">
        <v>0.1105470953186688</v>
      </c>
      <c r="E86" s="45">
        <v>88.945290468133123</v>
      </c>
      <c r="F86" s="45">
        <v>1.2849999999999999</v>
      </c>
      <c r="G86" s="45">
        <f t="shared" si="6"/>
        <v>6.9025606316976802</v>
      </c>
      <c r="H86" s="45">
        <f t="shared" si="7"/>
        <v>4.0433699943598365</v>
      </c>
      <c r="I86" s="46">
        <v>-26.52</v>
      </c>
      <c r="J86" s="46">
        <v>48.2</v>
      </c>
      <c r="K86" s="46">
        <v>1.69</v>
      </c>
      <c r="L86" s="46">
        <v>11.15</v>
      </c>
      <c r="M86" s="17">
        <v>5.6</v>
      </c>
      <c r="N86" s="45">
        <v>2</v>
      </c>
      <c r="O86" s="51">
        <v>1.4314285714285715</v>
      </c>
      <c r="P86" s="45">
        <f t="shared" si="8"/>
        <v>2.0344650310208674E-2</v>
      </c>
    </row>
    <row r="87" spans="1:16">
      <c r="A87" s="22" t="s">
        <v>263</v>
      </c>
      <c r="B87" s="22" t="s">
        <v>347</v>
      </c>
      <c r="C87" s="22" t="s">
        <v>342</v>
      </c>
      <c r="D87" s="45">
        <v>9.976990335941105E-2</v>
      </c>
      <c r="E87" s="45">
        <v>90.02300966405889</v>
      </c>
      <c r="F87" s="45">
        <v>1.5409999999999999</v>
      </c>
      <c r="G87" s="45">
        <f t="shared" si="6"/>
        <v>6.3693106304648017</v>
      </c>
      <c r="H87" s="45">
        <f t="shared" si="7"/>
        <v>3.1781164289001427</v>
      </c>
      <c r="I87" s="46">
        <v>-25.07</v>
      </c>
      <c r="J87" s="46">
        <v>47.3</v>
      </c>
      <c r="K87" s="46">
        <v>3.93</v>
      </c>
      <c r="L87" s="46">
        <v>11.4</v>
      </c>
      <c r="M87" s="17">
        <v>5.6</v>
      </c>
      <c r="N87" s="45">
        <v>2</v>
      </c>
      <c r="O87" s="51">
        <v>2.2314285714285713</v>
      </c>
      <c r="P87" s="45">
        <f t="shared" si="8"/>
        <v>2.1772771744132544E-2</v>
      </c>
    </row>
    <row r="88" spans="1:16">
      <c r="A88" s="22" t="s">
        <v>263</v>
      </c>
      <c r="B88" s="22" t="s">
        <v>348</v>
      </c>
      <c r="C88" s="22" t="s">
        <v>342</v>
      </c>
      <c r="D88" s="45">
        <v>0.11488161381314621</v>
      </c>
      <c r="E88" s="45">
        <v>88.511838618685374</v>
      </c>
      <c r="F88" s="45">
        <v>1.2909999999999999</v>
      </c>
      <c r="G88" s="45">
        <f t="shared" si="6"/>
        <v>6.9802068552867631</v>
      </c>
      <c r="H88" s="45">
        <f t="shared" si="7"/>
        <v>4.2922464313189064</v>
      </c>
      <c r="I88" s="46">
        <v>-26.08</v>
      </c>
      <c r="J88" s="46">
        <v>48.6</v>
      </c>
      <c r="K88" s="46">
        <v>1.05</v>
      </c>
      <c r="L88" s="46">
        <v>10.85</v>
      </c>
      <c r="M88" s="17">
        <v>5.6</v>
      </c>
      <c r="N88" s="45">
        <v>2</v>
      </c>
      <c r="O88" s="51">
        <v>1.2028571428571428</v>
      </c>
      <c r="P88" s="45">
        <f t="shared" si="8"/>
        <v>2.0692349858962289E-2</v>
      </c>
    </row>
    <row r="89" spans="1:16">
      <c r="A89" s="22" t="s">
        <v>263</v>
      </c>
      <c r="B89" s="22" t="s">
        <v>349</v>
      </c>
      <c r="C89" s="22" t="s">
        <v>342</v>
      </c>
      <c r="D89" s="45">
        <v>0.11347711347711353</v>
      </c>
      <c r="E89" s="45">
        <v>88.652288652288647</v>
      </c>
      <c r="F89" s="45">
        <v>1.147</v>
      </c>
      <c r="G89" s="45">
        <f t="shared" si="6"/>
        <v>7.0728015288015316</v>
      </c>
      <c r="H89" s="45">
        <f t="shared" si="7"/>
        <v>4.2204674674674694</v>
      </c>
      <c r="I89" s="46">
        <v>-26.95</v>
      </c>
      <c r="J89" s="46">
        <v>47.3</v>
      </c>
      <c r="K89" s="46">
        <v>3.56</v>
      </c>
      <c r="L89" s="46">
        <v>11.13</v>
      </c>
      <c r="M89" s="17">
        <v>5.6</v>
      </c>
      <c r="N89" s="45">
        <v>2</v>
      </c>
      <c r="O89" s="51">
        <v>2.0992857142857142</v>
      </c>
      <c r="P89" s="45">
        <f t="shared" si="8"/>
        <v>1.9226868231868234E-2</v>
      </c>
    </row>
    <row r="90" spans="1:16">
      <c r="A90" s="22" t="s">
        <v>265</v>
      </c>
      <c r="B90" s="22" t="s">
        <v>350</v>
      </c>
      <c r="C90" s="22" t="s">
        <v>342</v>
      </c>
      <c r="D90" s="45">
        <v>0.13056733185907488</v>
      </c>
      <c r="E90" s="45" t="s">
        <v>315</v>
      </c>
      <c r="F90" s="45">
        <v>1.2569999999999999</v>
      </c>
      <c r="G90" s="45">
        <f t="shared" si="6"/>
        <v>7.7870356720752252</v>
      </c>
      <c r="H90" s="45">
        <f t="shared" si="7"/>
        <v>4.7578017543080504</v>
      </c>
      <c r="I90" s="45">
        <f>AVERAGE(I91,I92,I94)</f>
        <v>-27.49</v>
      </c>
      <c r="J90" s="45">
        <f>AVERAGE(J91,J92,J94)</f>
        <v>46.06666666666667</v>
      </c>
      <c r="K90" s="45">
        <f>AVERAGE(K91,K92,K94)</f>
        <v>1.4333333333333333</v>
      </c>
      <c r="L90" s="45">
        <f>AVERAGE(L91,L92,L94)</f>
        <v>10.65</v>
      </c>
      <c r="M90" s="17">
        <v>5.6</v>
      </c>
      <c r="N90" s="45">
        <v>2</v>
      </c>
      <c r="O90" s="51">
        <v>1.273392857142857</v>
      </c>
      <c r="P90" s="45">
        <f t="shared" si="8"/>
        <v>2.1221319590345664E-2</v>
      </c>
    </row>
    <row r="91" spans="1:16">
      <c r="A91" s="22" t="s">
        <v>265</v>
      </c>
      <c r="B91" s="22" t="s">
        <v>351</v>
      </c>
      <c r="C91" s="22" t="s">
        <v>342</v>
      </c>
      <c r="D91" s="45">
        <v>0.13056733185907488</v>
      </c>
      <c r="E91" s="45" t="s">
        <v>315</v>
      </c>
      <c r="F91" s="45">
        <v>1.2629999999999999</v>
      </c>
      <c r="G91" s="45">
        <f t="shared" si="6"/>
        <v>7.721229736818251</v>
      </c>
      <c r="H91" s="45">
        <f t="shared" si="7"/>
        <v>4.4427924022415723</v>
      </c>
      <c r="I91" s="46">
        <v>-27.87</v>
      </c>
      <c r="J91" s="46">
        <v>43.7</v>
      </c>
      <c r="K91" s="46">
        <v>0.81</v>
      </c>
      <c r="L91" s="46">
        <v>10.56</v>
      </c>
      <c r="M91" s="17">
        <v>5.6</v>
      </c>
      <c r="N91" s="45">
        <v>2</v>
      </c>
      <c r="O91" s="51">
        <v>1.1171428571428572</v>
      </c>
      <c r="P91" s="45">
        <f t="shared" si="8"/>
        <v>2.0933407270650697E-2</v>
      </c>
    </row>
    <row r="92" spans="1:16">
      <c r="A92" s="22" t="s">
        <v>265</v>
      </c>
      <c r="B92" s="22" t="s">
        <v>352</v>
      </c>
      <c r="C92" s="22" t="s">
        <v>342</v>
      </c>
      <c r="D92" s="45">
        <v>0.13054780013478395</v>
      </c>
      <c r="E92" s="45">
        <v>86.945219986521607</v>
      </c>
      <c r="F92" s="45">
        <v>1.1200000000000001</v>
      </c>
      <c r="G92" s="45">
        <f t="shared" si="6"/>
        <v>7.7346960623856793</v>
      </c>
      <c r="H92" s="45">
        <f t="shared" si="7"/>
        <v>4.963527486280932</v>
      </c>
      <c r="I92" s="46">
        <v>-27.68</v>
      </c>
      <c r="J92" s="46">
        <v>46.6</v>
      </c>
      <c r="K92" s="46">
        <v>2.65</v>
      </c>
      <c r="L92" s="46">
        <v>10.58</v>
      </c>
      <c r="M92" s="17">
        <v>5.6</v>
      </c>
      <c r="N92" s="45">
        <v>2</v>
      </c>
      <c r="O92" s="51">
        <v>1.7742857142857145</v>
      </c>
      <c r="P92" s="45">
        <f t="shared" si="8"/>
        <v>2.0030875517473772E-2</v>
      </c>
    </row>
    <row r="93" spans="1:16">
      <c r="A93" s="22" t="s">
        <v>265</v>
      </c>
      <c r="B93" s="22" t="s">
        <v>353</v>
      </c>
      <c r="C93" s="22" t="s">
        <v>342</v>
      </c>
      <c r="D93" s="45">
        <v>0.13056733185907488</v>
      </c>
      <c r="E93" s="45" t="s">
        <v>315</v>
      </c>
      <c r="F93" s="45">
        <v>1.786</v>
      </c>
      <c r="G93" s="45">
        <f t="shared" si="6"/>
        <v>7.7870356720752252</v>
      </c>
      <c r="H93" s="45">
        <f t="shared" si="7"/>
        <v>4.2288017543080496</v>
      </c>
      <c r="I93" s="45">
        <v>-27.49</v>
      </c>
      <c r="J93" s="45">
        <v>46.06666666666667</v>
      </c>
      <c r="K93" s="45">
        <v>1.4333333333333333</v>
      </c>
      <c r="L93" s="45">
        <v>10.65</v>
      </c>
      <c r="M93" s="17">
        <v>5.6</v>
      </c>
      <c r="N93" s="45">
        <v>2</v>
      </c>
      <c r="O93" s="51">
        <v>1.273392857142857</v>
      </c>
      <c r="P93" s="45">
        <f t="shared" si="8"/>
        <v>2.5982319590345665E-2</v>
      </c>
    </row>
    <row r="94" spans="1:16">
      <c r="A94" s="22" t="s">
        <v>265</v>
      </c>
      <c r="B94" s="22" t="s">
        <v>354</v>
      </c>
      <c r="C94" s="22" t="s">
        <v>342</v>
      </c>
      <c r="D94" s="45">
        <v>0.13058686358336591</v>
      </c>
      <c r="E94" s="45">
        <v>86.941313641663413</v>
      </c>
      <c r="F94" s="45">
        <v>1.1259999999999999</v>
      </c>
      <c r="G94" s="45">
        <f t="shared" si="6"/>
        <v>7.9052063738826384</v>
      </c>
      <c r="H94" s="45">
        <f t="shared" si="7"/>
        <v>5.1291107656432278</v>
      </c>
      <c r="I94" s="46">
        <v>-26.92</v>
      </c>
      <c r="J94" s="46">
        <v>47.9</v>
      </c>
      <c r="K94" s="46">
        <v>0.84</v>
      </c>
      <c r="L94" s="46">
        <v>10.81</v>
      </c>
      <c r="M94" s="17">
        <v>5.6</v>
      </c>
      <c r="N94" s="45">
        <v>2</v>
      </c>
      <c r="O94" s="51">
        <v>1.1278571428571429</v>
      </c>
      <c r="P94" s="45">
        <f t="shared" si="8"/>
        <v>2.0341713952584547E-2</v>
      </c>
    </row>
    <row r="95" spans="1:16">
      <c r="A95" s="22" t="s">
        <v>266</v>
      </c>
      <c r="B95" s="22" t="s">
        <v>355</v>
      </c>
      <c r="C95" s="22" t="s">
        <v>342</v>
      </c>
      <c r="D95" s="45">
        <v>0.15559293523969719</v>
      </c>
      <c r="E95" s="45">
        <v>84.440706476030286</v>
      </c>
      <c r="F95" s="45">
        <v>1.089</v>
      </c>
      <c r="G95" s="45">
        <f t="shared" si="6"/>
        <v>9.6803700588730006</v>
      </c>
      <c r="H95" s="45">
        <f t="shared" si="7"/>
        <v>6.208308662741798</v>
      </c>
      <c r="I95" s="46">
        <v>-28.39</v>
      </c>
      <c r="J95" s="46">
        <v>46.9</v>
      </c>
      <c r="K95" s="46">
        <v>1.81</v>
      </c>
      <c r="L95" s="46">
        <v>11.11</v>
      </c>
      <c r="M95" s="17">
        <v>5.6</v>
      </c>
      <c r="N95" s="45">
        <v>2</v>
      </c>
      <c r="O95" s="51">
        <v>1.4742857142857144</v>
      </c>
      <c r="P95" s="45">
        <f t="shared" si="8"/>
        <v>2.1938493692178301E-2</v>
      </c>
    </row>
    <row r="96" spans="1:16">
      <c r="A96" s="22" t="s">
        <v>266</v>
      </c>
      <c r="B96" s="22" t="s">
        <v>356</v>
      </c>
      <c r="C96" s="22" t="s">
        <v>342</v>
      </c>
      <c r="D96" s="45">
        <v>0.12666338097585017</v>
      </c>
      <c r="E96" s="45">
        <v>87.333661902414988</v>
      </c>
      <c r="F96" s="45">
        <v>1.0269999999999999</v>
      </c>
      <c r="G96" s="45">
        <f t="shared" si="6"/>
        <v>8.3486367668802366</v>
      </c>
      <c r="H96" s="45">
        <f t="shared" si="7"/>
        <v>5.0528422868408081</v>
      </c>
      <c r="I96" s="46">
        <v>-28.2</v>
      </c>
      <c r="J96" s="46">
        <v>48</v>
      </c>
      <c r="K96" s="46">
        <v>2.71</v>
      </c>
      <c r="L96" s="46">
        <v>11.77</v>
      </c>
      <c r="M96" s="17">
        <v>5.6</v>
      </c>
      <c r="N96" s="45">
        <v>2</v>
      </c>
      <c r="O96" s="51">
        <v>1.7957142857142858</v>
      </c>
      <c r="P96" s="45">
        <f t="shared" si="8"/>
        <v>1.9497160670280927E-2</v>
      </c>
    </row>
    <row r="97" spans="1:16">
      <c r="A97" s="22" t="s">
        <v>266</v>
      </c>
      <c r="B97" s="22" t="s">
        <v>357</v>
      </c>
      <c r="C97" s="22" t="s">
        <v>342</v>
      </c>
      <c r="D97" s="45">
        <v>0.11247587296016848</v>
      </c>
      <c r="E97" s="45">
        <v>88.752412703983154</v>
      </c>
      <c r="F97" s="45">
        <v>1.526</v>
      </c>
      <c r="G97" s="45">
        <f t="shared" si="6"/>
        <v>7.3883151430075467</v>
      </c>
      <c r="H97" s="45">
        <f t="shared" si="7"/>
        <v>3.7828612037199525</v>
      </c>
      <c r="I97" s="46">
        <v>-29.32</v>
      </c>
      <c r="J97" s="46">
        <v>47.2</v>
      </c>
      <c r="K97" s="46">
        <v>3.26</v>
      </c>
      <c r="L97" s="46">
        <v>11.73</v>
      </c>
      <c r="M97" s="17">
        <v>5.6</v>
      </c>
      <c r="N97" s="45">
        <v>2</v>
      </c>
      <c r="O97" s="51">
        <v>1.992142857142857</v>
      </c>
      <c r="P97" s="45">
        <f t="shared" si="8"/>
        <v>2.2737018775223727E-2</v>
      </c>
    </row>
    <row r="98" spans="1:16">
      <c r="A98" s="22" t="s">
        <v>266</v>
      </c>
      <c r="B98" s="22" t="s">
        <v>358</v>
      </c>
      <c r="C98" s="22" t="s">
        <v>342</v>
      </c>
      <c r="D98" s="45">
        <v>0.13052450558899376</v>
      </c>
      <c r="E98" s="45">
        <v>86.94754944110062</v>
      </c>
      <c r="F98" s="45">
        <v>1.2609999999999999</v>
      </c>
      <c r="G98" s="45">
        <f t="shared" si="6"/>
        <v>8.1572595012897526</v>
      </c>
      <c r="H98" s="45">
        <f t="shared" si="7"/>
        <v>4.8083895098882099</v>
      </c>
      <c r="I98" s="46">
        <v>-28.43</v>
      </c>
      <c r="J98" s="46">
        <v>46.5</v>
      </c>
      <c r="K98" s="46">
        <v>2.33</v>
      </c>
      <c r="L98" s="46">
        <v>11.16</v>
      </c>
      <c r="M98" s="17">
        <v>5.6</v>
      </c>
      <c r="N98" s="45">
        <v>2</v>
      </c>
      <c r="O98" s="51">
        <v>1.6600000000000001</v>
      </c>
      <c r="P98" s="45">
        <f t="shared" si="8"/>
        <v>2.1497019260533087E-2</v>
      </c>
    </row>
    <row r="99" spans="1:16">
      <c r="A99" s="22" t="s">
        <v>266</v>
      </c>
      <c r="B99" s="22" t="s">
        <v>359</v>
      </c>
      <c r="C99" s="22" t="s">
        <v>342</v>
      </c>
      <c r="D99" s="45">
        <v>0.12125805229253517</v>
      </c>
      <c r="E99" s="45">
        <v>87.874194770746485</v>
      </c>
      <c r="F99" s="45">
        <v>1.08</v>
      </c>
      <c r="G99" s="45">
        <f t="shared" si="6"/>
        <v>7.5170291777188396</v>
      </c>
      <c r="H99" s="45">
        <f t="shared" si="7"/>
        <v>4.6433800682076605</v>
      </c>
      <c r="I99" s="46">
        <v>-28.47</v>
      </c>
      <c r="J99" s="46">
        <v>47.2</v>
      </c>
      <c r="K99" s="46">
        <v>2.2799999999999998</v>
      </c>
      <c r="L99" s="46">
        <v>11.07</v>
      </c>
      <c r="M99" s="17">
        <v>5.6</v>
      </c>
      <c r="N99" s="45">
        <v>2</v>
      </c>
      <c r="O99" s="51">
        <v>1.6421428571428571</v>
      </c>
      <c r="P99" s="45">
        <f t="shared" si="8"/>
        <v>1.9201894657067082E-2</v>
      </c>
    </row>
    <row r="100" spans="1:16">
      <c r="A100" s="22" t="s">
        <v>268</v>
      </c>
      <c r="B100" s="22" t="s">
        <v>360</v>
      </c>
      <c r="C100" s="22" t="s">
        <v>342</v>
      </c>
      <c r="D100" s="45">
        <v>0.14578786556089052</v>
      </c>
      <c r="E100" s="45">
        <v>85.421213443910943</v>
      </c>
      <c r="F100" s="45">
        <v>1.115</v>
      </c>
      <c r="G100" s="45">
        <f t="shared" ref="G100:G112" si="9">(L100*D100)*M100</f>
        <v>8.9723683980794462</v>
      </c>
      <c r="H100" s="45">
        <f t="shared" ref="H100:H112" si="10">(J100*D100)-F100</f>
        <v>5.7807660410301205</v>
      </c>
      <c r="I100" s="46">
        <v>-28.47</v>
      </c>
      <c r="J100" s="46">
        <v>47.3</v>
      </c>
      <c r="K100" s="46">
        <v>2.19</v>
      </c>
      <c r="L100" s="46">
        <v>10.99</v>
      </c>
      <c r="M100" s="17">
        <v>5.6</v>
      </c>
      <c r="N100" s="45">
        <v>2</v>
      </c>
      <c r="O100" s="51">
        <v>1.6099999999999999</v>
      </c>
      <c r="P100" s="45">
        <f t="shared" ref="P100:P112" si="11">(F100/100)+((G100/100)*0.05)+((H100/100)*0.1)</f>
        <v>2.1416950240069843E-2</v>
      </c>
    </row>
    <row r="101" spans="1:16">
      <c r="A101" s="22" t="s">
        <v>267</v>
      </c>
      <c r="B101" s="22" t="s">
        <v>361</v>
      </c>
      <c r="C101" s="22" t="s">
        <v>342</v>
      </c>
      <c r="D101" s="45">
        <v>0.12885662431941936</v>
      </c>
      <c r="E101" s="45">
        <v>87.114337568058062</v>
      </c>
      <c r="F101" s="45">
        <v>0.876</v>
      </c>
      <c r="G101" s="45">
        <f t="shared" si="9"/>
        <v>7.88128348457351</v>
      </c>
      <c r="H101" s="45">
        <f t="shared" si="10"/>
        <v>5.0565589836660667</v>
      </c>
      <c r="I101" s="45">
        <v>-28.015999999999998</v>
      </c>
      <c r="J101" s="46">
        <v>46.04</v>
      </c>
      <c r="K101" s="45">
        <v>3.444</v>
      </c>
      <c r="L101" s="46">
        <v>10.922000000000001</v>
      </c>
      <c r="M101" s="17">
        <v>5.6</v>
      </c>
      <c r="N101" s="45">
        <v>2</v>
      </c>
      <c r="O101" s="51">
        <v>1.970119047619048</v>
      </c>
      <c r="P101" s="45">
        <f t="shared" si="11"/>
        <v>1.7757200725952823E-2</v>
      </c>
    </row>
    <row r="102" spans="1:16">
      <c r="A102" s="22" t="s">
        <v>264</v>
      </c>
      <c r="B102" s="22" t="s">
        <v>362</v>
      </c>
      <c r="C102" s="22" t="s">
        <v>342</v>
      </c>
      <c r="D102" s="45">
        <v>0.15070703236215233</v>
      </c>
      <c r="E102" s="45">
        <v>84.929296763784762</v>
      </c>
      <c r="F102" s="45">
        <v>1.548</v>
      </c>
      <c r="G102" s="45">
        <f t="shared" si="9"/>
        <v>9.1232009110752532</v>
      </c>
      <c r="H102" s="45">
        <f t="shared" si="10"/>
        <v>5.851715288981679</v>
      </c>
      <c r="I102" s="46">
        <v>-26.21</v>
      </c>
      <c r="J102" s="46">
        <v>49.1</v>
      </c>
      <c r="K102" s="46">
        <v>1.07</v>
      </c>
      <c r="L102" s="46">
        <v>10.81</v>
      </c>
      <c r="M102" s="17">
        <v>5.6</v>
      </c>
      <c r="N102" s="45">
        <v>2</v>
      </c>
      <c r="O102" s="51">
        <v>1.21</v>
      </c>
      <c r="P102" s="45">
        <f t="shared" si="11"/>
        <v>2.5893315744519307E-2</v>
      </c>
    </row>
    <row r="103" spans="1:16">
      <c r="A103" s="22" t="s">
        <v>264</v>
      </c>
      <c r="B103" s="22" t="s">
        <v>363</v>
      </c>
      <c r="C103" s="22" t="s">
        <v>342</v>
      </c>
      <c r="D103" s="45">
        <v>0.14585168222652811</v>
      </c>
      <c r="E103" s="45">
        <v>85.414831777347189</v>
      </c>
      <c r="F103" s="45">
        <v>1.1930000000000001</v>
      </c>
      <c r="G103" s="45">
        <f t="shared" si="9"/>
        <v>9.695053020961776</v>
      </c>
      <c r="H103" s="45">
        <f t="shared" si="10"/>
        <v>5.9099769244319198</v>
      </c>
      <c r="I103" s="46">
        <v>-28.29</v>
      </c>
      <c r="J103" s="46">
        <v>48.7</v>
      </c>
      <c r="K103" s="46">
        <v>4.71</v>
      </c>
      <c r="L103" s="46">
        <v>11.87</v>
      </c>
      <c r="M103" s="17">
        <v>5.6</v>
      </c>
      <c r="N103" s="45">
        <v>2</v>
      </c>
      <c r="O103" s="51">
        <v>2.5099999999999998</v>
      </c>
      <c r="P103" s="45">
        <f t="shared" si="11"/>
        <v>2.2687503434912808E-2</v>
      </c>
    </row>
    <row r="104" spans="1:16">
      <c r="A104" s="22" t="s">
        <v>264</v>
      </c>
      <c r="B104" s="22" t="s">
        <v>364</v>
      </c>
      <c r="C104" s="22" t="s">
        <v>342</v>
      </c>
      <c r="D104" s="45">
        <v>0.14104953408533594</v>
      </c>
      <c r="E104" s="45">
        <v>85.895046591466411</v>
      </c>
      <c r="F104" s="45">
        <v>1.25</v>
      </c>
      <c r="G104" s="45">
        <f t="shared" si="9"/>
        <v>9.1783752820009781</v>
      </c>
      <c r="H104" s="45">
        <f t="shared" si="10"/>
        <v>5.6896370769985287</v>
      </c>
      <c r="I104" s="46">
        <v>-27.19</v>
      </c>
      <c r="J104" s="46">
        <v>49.2</v>
      </c>
      <c r="K104" s="46">
        <v>-0.95</v>
      </c>
      <c r="L104" s="46">
        <v>11.62</v>
      </c>
      <c r="M104" s="17">
        <v>5.6</v>
      </c>
      <c r="N104" s="45">
        <v>2</v>
      </c>
      <c r="O104" s="51">
        <v>0.48857142857142855</v>
      </c>
      <c r="P104" s="45">
        <f t="shared" si="11"/>
        <v>2.2778824717999021E-2</v>
      </c>
    </row>
    <row r="105" spans="1:16">
      <c r="A105" s="22" t="s">
        <v>264</v>
      </c>
      <c r="B105" s="22" t="s">
        <v>365</v>
      </c>
      <c r="C105" s="22" t="s">
        <v>342</v>
      </c>
      <c r="D105" s="45">
        <v>0.15548780487804859</v>
      </c>
      <c r="E105" s="45">
        <v>84.451219512195138</v>
      </c>
      <c r="F105" s="45">
        <v>1.244</v>
      </c>
      <c r="G105" s="45">
        <f t="shared" si="9"/>
        <v>10.037359756097548</v>
      </c>
      <c r="H105" s="45">
        <f t="shared" si="10"/>
        <v>6.3865640243902346</v>
      </c>
      <c r="I105" s="45">
        <f>AVERAGE(I102:I104,I106)</f>
        <v>-27.064999999999998</v>
      </c>
      <c r="J105" s="45">
        <f>AVERAGE(J102:J104,J106)</f>
        <v>49.075000000000003</v>
      </c>
      <c r="K105" s="45">
        <f>AVERAGE(K102:K104,K106)</f>
        <v>1.6825000000000001</v>
      </c>
      <c r="L105" s="45">
        <f>AVERAGE(L102:L104,L106)</f>
        <v>11.5275</v>
      </c>
      <c r="M105" s="17">
        <v>5.6</v>
      </c>
      <c r="N105" s="45">
        <v>2</v>
      </c>
      <c r="O105" s="51">
        <v>1.42875</v>
      </c>
      <c r="P105" s="45">
        <f t="shared" si="11"/>
        <v>2.3845243902439008E-2</v>
      </c>
    </row>
    <row r="106" spans="1:16">
      <c r="A106" s="22" t="s">
        <v>264</v>
      </c>
      <c r="B106" s="22" t="s">
        <v>366</v>
      </c>
      <c r="C106" s="22" t="s">
        <v>342</v>
      </c>
      <c r="D106" s="45">
        <v>0.13022284122562666</v>
      </c>
      <c r="E106" s="45">
        <v>86.977715877437333</v>
      </c>
      <c r="F106" s="45">
        <v>1.1519999999999999</v>
      </c>
      <c r="G106" s="45">
        <f t="shared" si="9"/>
        <v>8.6124178272980441</v>
      </c>
      <c r="H106" s="45">
        <f t="shared" si="10"/>
        <v>5.267986072423394</v>
      </c>
      <c r="I106" s="46">
        <v>-26.57</v>
      </c>
      <c r="J106" s="46">
        <v>49.3</v>
      </c>
      <c r="K106" s="46">
        <v>1.9</v>
      </c>
      <c r="L106" s="46">
        <v>11.81</v>
      </c>
      <c r="M106" s="17">
        <v>5.6</v>
      </c>
      <c r="N106" s="45">
        <v>2</v>
      </c>
      <c r="O106" s="51">
        <v>1.5064285714285715</v>
      </c>
      <c r="P106" s="45">
        <f t="shared" si="11"/>
        <v>2.1094194986072415E-2</v>
      </c>
    </row>
    <row r="107" spans="1:16">
      <c r="A107" s="22" t="s">
        <v>263</v>
      </c>
      <c r="B107" s="22" t="s">
        <v>367</v>
      </c>
      <c r="C107" s="22" t="s">
        <v>368</v>
      </c>
      <c r="D107" s="45">
        <v>0.14634379785604912</v>
      </c>
      <c r="E107" s="45">
        <v>85.365620214395094</v>
      </c>
      <c r="F107" s="45">
        <v>0.15</v>
      </c>
      <c r="G107" s="45">
        <f t="shared" si="9"/>
        <v>0.95182006125574337</v>
      </c>
      <c r="H107" s="45">
        <f t="shared" si="10"/>
        <v>6.5525459418070486</v>
      </c>
      <c r="I107" s="45">
        <v>-29.85</v>
      </c>
      <c r="J107" s="45">
        <v>45.8</v>
      </c>
      <c r="K107" s="45">
        <v>-0.79</v>
      </c>
      <c r="L107" s="45">
        <v>1.2</v>
      </c>
      <c r="M107" s="17">
        <v>5.42</v>
      </c>
      <c r="N107" s="45">
        <v>1</v>
      </c>
      <c r="O107" s="45">
        <v>1</v>
      </c>
      <c r="P107" s="45">
        <f t="shared" si="11"/>
        <v>8.5284559724349215E-3</v>
      </c>
    </row>
    <row r="108" spans="1:16">
      <c r="A108" s="22" t="s">
        <v>265</v>
      </c>
      <c r="B108" s="22" t="s">
        <v>369</v>
      </c>
      <c r="C108" s="22" t="s">
        <v>368</v>
      </c>
      <c r="D108" s="45">
        <v>0.16693705386112911</v>
      </c>
      <c r="E108" s="45">
        <v>83.30629461388709</v>
      </c>
      <c r="F108" s="45">
        <v>0.19900000000000001</v>
      </c>
      <c r="G108" s="45">
        <f t="shared" si="9"/>
        <v>0.70574308890330939</v>
      </c>
      <c r="H108" s="45">
        <f t="shared" si="10"/>
        <v>7.363248539909149</v>
      </c>
      <c r="I108" s="45">
        <v>-28.55</v>
      </c>
      <c r="J108" s="45">
        <v>45.3</v>
      </c>
      <c r="K108" s="45">
        <v>0.28999999999999998</v>
      </c>
      <c r="L108" s="45">
        <v>0.78</v>
      </c>
      <c r="M108" s="17">
        <v>5.42</v>
      </c>
      <c r="N108" s="45">
        <v>1</v>
      </c>
      <c r="O108" s="45">
        <v>1</v>
      </c>
      <c r="P108" s="45">
        <f t="shared" si="11"/>
        <v>9.7061200843608052E-3</v>
      </c>
    </row>
    <row r="109" spans="1:16">
      <c r="A109" s="22" t="s">
        <v>266</v>
      </c>
      <c r="B109" s="22" t="s">
        <v>370</v>
      </c>
      <c r="C109" s="22" t="s">
        <v>368</v>
      </c>
      <c r="D109" s="45">
        <v>0.14200154559505407</v>
      </c>
      <c r="E109" s="45">
        <v>85.799845440494593</v>
      </c>
      <c r="F109" s="45">
        <v>0.17499999999999999</v>
      </c>
      <c r="G109" s="45">
        <f t="shared" si="9"/>
        <v>0.86970266615146796</v>
      </c>
      <c r="H109" s="45">
        <f t="shared" si="10"/>
        <v>6.5132727975270468</v>
      </c>
      <c r="I109" s="45">
        <v>-28.69</v>
      </c>
      <c r="J109" s="45">
        <v>47.1</v>
      </c>
      <c r="K109" s="45">
        <v>1.05</v>
      </c>
      <c r="L109" s="45">
        <v>1.1299999999999999</v>
      </c>
      <c r="M109" s="17">
        <v>5.42</v>
      </c>
      <c r="N109" s="45">
        <v>1</v>
      </c>
      <c r="O109" s="45">
        <v>1</v>
      </c>
      <c r="P109" s="45">
        <f t="shared" si="11"/>
        <v>8.6981241306027801E-3</v>
      </c>
    </row>
    <row r="110" spans="1:16">
      <c r="A110" s="22" t="s">
        <v>268</v>
      </c>
      <c r="B110" s="22" t="s">
        <v>371</v>
      </c>
      <c r="C110" s="22" t="s">
        <v>368</v>
      </c>
      <c r="D110" s="45">
        <v>0.17281780902167554</v>
      </c>
      <c r="E110" s="45">
        <v>82.718219097832446</v>
      </c>
      <c r="F110" s="45">
        <v>0.2</v>
      </c>
      <c r="G110" s="45">
        <f t="shared" si="9"/>
        <v>1.002239601640305</v>
      </c>
      <c r="H110" s="45">
        <f t="shared" si="10"/>
        <v>7.4903925014645614</v>
      </c>
      <c r="I110" s="45">
        <v>-28.44</v>
      </c>
      <c r="J110" s="45">
        <v>44.5</v>
      </c>
      <c r="K110" s="45">
        <v>0.34</v>
      </c>
      <c r="L110" s="45">
        <v>1.07</v>
      </c>
      <c r="M110" s="17">
        <v>5.42</v>
      </c>
      <c r="N110" s="45">
        <v>1</v>
      </c>
      <c r="O110" s="45">
        <v>1</v>
      </c>
      <c r="P110" s="45">
        <f t="shared" si="11"/>
        <v>9.9915123022847156E-3</v>
      </c>
    </row>
    <row r="111" spans="1:16">
      <c r="A111" s="22" t="s">
        <v>267</v>
      </c>
      <c r="B111" s="22" t="s">
        <v>372</v>
      </c>
      <c r="C111" s="22" t="s">
        <v>368</v>
      </c>
      <c r="D111" s="45">
        <v>0.16428152983513256</v>
      </c>
      <c r="E111" s="45">
        <v>83.571847016486743</v>
      </c>
      <c r="F111" s="45">
        <v>0.19900000000000001</v>
      </c>
      <c r="G111" s="45">
        <f t="shared" si="9"/>
        <v>0.89930995062348273</v>
      </c>
      <c r="H111" s="45">
        <f t="shared" si="10"/>
        <v>7.587944514185283</v>
      </c>
      <c r="I111" s="45">
        <v>-28.64</v>
      </c>
      <c r="J111" s="45">
        <v>47.4</v>
      </c>
      <c r="K111" s="45">
        <v>0.74</v>
      </c>
      <c r="L111" s="45">
        <v>1.01</v>
      </c>
      <c r="M111" s="17">
        <v>5.42</v>
      </c>
      <c r="N111" s="45">
        <v>1</v>
      </c>
      <c r="O111" s="45">
        <v>1</v>
      </c>
      <c r="P111" s="45">
        <f t="shared" si="11"/>
        <v>1.0027599489497024E-2</v>
      </c>
    </row>
    <row r="112" spans="1:16">
      <c r="A112" s="22" t="s">
        <v>264</v>
      </c>
      <c r="B112" s="22" t="s">
        <v>373</v>
      </c>
      <c r="C112" s="22" t="s">
        <v>368</v>
      </c>
      <c r="D112" s="45">
        <v>0.15842794759825329</v>
      </c>
      <c r="E112" s="45">
        <v>84.157205240174676</v>
      </c>
      <c r="F112" s="45">
        <v>0.14899999999999999</v>
      </c>
      <c r="G112" s="45">
        <f t="shared" si="9"/>
        <v>0.82433229694323151</v>
      </c>
      <c r="H112" s="45">
        <f t="shared" si="10"/>
        <v>7.1703711790393028</v>
      </c>
      <c r="I112" s="45">
        <v>-28.16</v>
      </c>
      <c r="J112" s="45">
        <v>46.2</v>
      </c>
      <c r="K112" s="45">
        <v>1.26</v>
      </c>
      <c r="L112" s="45">
        <v>0.96</v>
      </c>
      <c r="M112" s="17">
        <v>5.42</v>
      </c>
      <c r="N112" s="45">
        <v>1</v>
      </c>
      <c r="O112" s="45">
        <v>1</v>
      </c>
      <c r="P112" s="45">
        <f t="shared" si="11"/>
        <v>9.0725373275109197E-3</v>
      </c>
    </row>
    <row r="115" spans="9:15">
      <c r="I115" s="52"/>
      <c r="J115" s="52"/>
      <c r="K115" s="52"/>
      <c r="L115" s="52"/>
      <c r="N115" s="52"/>
      <c r="O115" s="52"/>
    </row>
    <row r="116" spans="9:15">
      <c r="I116" s="52"/>
      <c r="J116" s="52"/>
      <c r="K116" s="52"/>
      <c r="L116" s="52"/>
      <c r="N116" s="52"/>
      <c r="O116" s="52"/>
    </row>
    <row r="117" spans="9:15">
      <c r="I117" s="52"/>
      <c r="J117" s="52"/>
      <c r="K117" s="52"/>
      <c r="L117" s="52"/>
      <c r="N117" s="52"/>
      <c r="O117" s="52"/>
    </row>
    <row r="118" spans="9:15">
      <c r="I118" s="52"/>
      <c r="J118" s="52"/>
      <c r="K118" s="52"/>
      <c r="L118" s="52"/>
      <c r="N118" s="52"/>
      <c r="O118" s="52"/>
    </row>
    <row r="119" spans="9:15">
      <c r="I119" s="52"/>
      <c r="J119" s="52"/>
      <c r="K119" s="52"/>
      <c r="L119" s="52"/>
      <c r="N119" s="52"/>
      <c r="O119" s="52"/>
    </row>
    <row r="120" spans="9:15">
      <c r="I120" s="52"/>
      <c r="J120" s="52"/>
      <c r="K120" s="52"/>
      <c r="L120" s="52"/>
      <c r="N120" s="52"/>
      <c r="O120" s="52"/>
    </row>
    <row r="121" spans="9:15">
      <c r="I121" s="52"/>
      <c r="J121" s="52"/>
      <c r="K121" s="52"/>
      <c r="L121" s="52"/>
      <c r="N121" s="52"/>
      <c r="O121" s="52"/>
    </row>
    <row r="122" spans="9:15">
      <c r="I122" s="52"/>
      <c r="J122" s="52"/>
      <c r="K122" s="52"/>
      <c r="L122" s="52"/>
      <c r="N122" s="52"/>
      <c r="O122" s="52"/>
    </row>
    <row r="123" spans="9:15">
      <c r="I123" s="52"/>
      <c r="J123" s="52"/>
      <c r="K123" s="52"/>
      <c r="L123" s="52"/>
      <c r="N123" s="52"/>
      <c r="O123" s="52"/>
    </row>
    <row r="124" spans="9:15">
      <c r="I124" s="52"/>
      <c r="J124" s="52"/>
      <c r="K124" s="52"/>
      <c r="L124" s="52"/>
      <c r="N124" s="52"/>
      <c r="O124" s="52"/>
    </row>
    <row r="125" spans="9:15">
      <c r="I125" s="52"/>
      <c r="J125" s="52"/>
      <c r="K125" s="52"/>
      <c r="L125" s="52"/>
      <c r="N125" s="52"/>
      <c r="O125" s="52"/>
    </row>
    <row r="126" spans="9:15">
      <c r="I126" s="52"/>
      <c r="J126" s="52"/>
      <c r="K126" s="52"/>
      <c r="L126" s="52"/>
      <c r="N126" s="52"/>
      <c r="O126" s="52"/>
    </row>
    <row r="127" spans="9:15">
      <c r="I127" s="52"/>
      <c r="J127" s="52"/>
      <c r="K127" s="52"/>
      <c r="L127" s="52"/>
      <c r="N127" s="52"/>
      <c r="O127" s="52"/>
    </row>
    <row r="128" spans="9:15">
      <c r="I128" s="52"/>
      <c r="J128" s="52"/>
      <c r="K128" s="52"/>
      <c r="L128" s="52"/>
      <c r="N128" s="52"/>
      <c r="O128" s="52"/>
    </row>
    <row r="129" spans="9:15">
      <c r="I129" s="52"/>
      <c r="J129" s="52"/>
      <c r="K129" s="52"/>
      <c r="L129" s="52"/>
      <c r="N129" s="52"/>
      <c r="O129" s="52"/>
    </row>
    <row r="130" spans="9:15">
      <c r="I130" s="52"/>
      <c r="J130" s="52"/>
      <c r="K130" s="52"/>
      <c r="L130" s="52"/>
      <c r="N130" s="52"/>
      <c r="O130" s="52"/>
    </row>
    <row r="131" spans="9:15">
      <c r="I131" s="52"/>
      <c r="J131" s="52"/>
      <c r="K131" s="52"/>
      <c r="L131" s="52"/>
      <c r="N131" s="52"/>
      <c r="O131" s="52"/>
    </row>
    <row r="132" spans="9:15">
      <c r="I132" s="52"/>
      <c r="J132" s="52"/>
      <c r="K132" s="52"/>
      <c r="L132" s="52"/>
      <c r="N132" s="52"/>
      <c r="O132" s="52"/>
    </row>
    <row r="133" spans="9:15">
      <c r="I133" s="52"/>
      <c r="J133" s="52"/>
      <c r="K133" s="52"/>
      <c r="L133" s="52"/>
      <c r="N133" s="52"/>
      <c r="O133" s="52"/>
    </row>
    <row r="134" spans="9:15">
      <c r="I134" s="52"/>
      <c r="J134" s="52"/>
      <c r="K134" s="52"/>
      <c r="L134" s="52"/>
      <c r="N134" s="52"/>
      <c r="O134" s="52"/>
    </row>
    <row r="135" spans="9:15">
      <c r="I135" s="52"/>
      <c r="J135" s="52"/>
      <c r="K135" s="52"/>
      <c r="L135" s="52"/>
      <c r="N135" s="52"/>
      <c r="O135" s="52"/>
    </row>
    <row r="136" spans="9:15">
      <c r="I136" s="52"/>
      <c r="J136" s="52"/>
      <c r="K136" s="52"/>
      <c r="L136" s="52"/>
      <c r="N136" s="52"/>
      <c r="O136" s="52"/>
    </row>
    <row r="137" spans="9:15">
      <c r="I137" s="52"/>
      <c r="J137" s="52"/>
      <c r="K137" s="52"/>
      <c r="L137" s="52"/>
      <c r="N137" s="52"/>
      <c r="O137" s="52"/>
    </row>
    <row r="138" spans="9:15">
      <c r="I138" s="52"/>
      <c r="J138" s="52"/>
      <c r="K138" s="52"/>
      <c r="L138" s="52"/>
      <c r="N138" s="52"/>
      <c r="O138" s="52"/>
    </row>
    <row r="139" spans="9:15">
      <c r="I139" s="52"/>
      <c r="J139" s="52"/>
      <c r="K139" s="52"/>
      <c r="L139" s="52"/>
      <c r="N139" s="52"/>
      <c r="O139" s="52"/>
    </row>
  </sheetData>
  <mergeCells count="2">
    <mergeCell ref="A2:P2"/>
    <mergeCell ref="A1:P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C6BAB-1485-3543-8557-A1FB1DAF4864}">
  <sheetPr codeName="Sheet5"/>
  <dimension ref="A1:O271"/>
  <sheetViews>
    <sheetView workbookViewId="0">
      <selection activeCell="B16" sqref="B16"/>
    </sheetView>
  </sheetViews>
  <sheetFormatPr baseColWidth="10" defaultRowHeight="13"/>
  <cols>
    <col min="1" max="1" width="27.6640625" style="5" bestFit="1" customWidth="1"/>
    <col min="2" max="2" width="26.33203125" style="5" bestFit="1" customWidth="1"/>
    <col min="3" max="3" width="15.6640625" style="5" bestFit="1" customWidth="1"/>
    <col min="4" max="4" width="14.33203125" style="5" bestFit="1" customWidth="1"/>
    <col min="5" max="5" width="14.6640625" style="5" bestFit="1" customWidth="1"/>
    <col min="6" max="6" width="7.33203125" style="5" bestFit="1" customWidth="1"/>
    <col min="7" max="7" width="11" style="5" bestFit="1" customWidth="1"/>
    <col min="8" max="8" width="11.33203125" style="5" bestFit="1" customWidth="1"/>
    <col min="9" max="9" width="16.1640625" style="5" bestFit="1" customWidth="1"/>
    <col min="10" max="10" width="15.6640625" style="5" customWidth="1"/>
    <col min="11" max="11" width="16" style="5" customWidth="1"/>
    <col min="12" max="12" width="13.1640625" style="5" customWidth="1"/>
    <col min="13" max="13" width="13.5" style="5" bestFit="1" customWidth="1"/>
    <col min="14" max="14" width="12.6640625" style="5" bestFit="1" customWidth="1"/>
    <col min="15" max="15" width="13" style="5" bestFit="1" customWidth="1"/>
    <col min="16" max="16384" width="10.83203125" style="5"/>
  </cols>
  <sheetData>
    <row r="1" spans="1:15" s="12" customFormat="1" ht="16">
      <c r="A1" s="144" t="s">
        <v>1328</v>
      </c>
      <c r="B1" s="144"/>
      <c r="C1" s="144"/>
      <c r="D1" s="144"/>
      <c r="E1" s="144"/>
      <c r="F1" s="144"/>
      <c r="G1" s="144"/>
      <c r="H1" s="144"/>
      <c r="I1" s="144"/>
      <c r="J1" s="144"/>
      <c r="K1" s="144"/>
      <c r="L1" s="144"/>
      <c r="M1" s="144"/>
      <c r="N1" s="144"/>
      <c r="O1" s="144"/>
    </row>
    <row r="2" spans="1:15">
      <c r="A2" s="148" t="s">
        <v>568</v>
      </c>
      <c r="B2" s="148"/>
      <c r="C2" s="148"/>
      <c r="D2" s="148"/>
      <c r="E2" s="148"/>
      <c r="F2" s="148"/>
      <c r="G2" s="148"/>
      <c r="H2" s="148"/>
      <c r="I2" s="148"/>
      <c r="J2" s="148"/>
      <c r="K2" s="148"/>
      <c r="L2" s="148"/>
      <c r="M2" s="148"/>
      <c r="N2" s="148"/>
      <c r="O2" s="148"/>
    </row>
    <row r="3" spans="1:15">
      <c r="A3" s="147" t="s">
        <v>569</v>
      </c>
      <c r="B3" s="147"/>
      <c r="C3" s="147"/>
      <c r="D3" s="147"/>
      <c r="E3" s="147"/>
      <c r="F3" s="147"/>
      <c r="G3" s="147"/>
      <c r="H3" s="147"/>
      <c r="I3" s="147"/>
      <c r="J3" s="147"/>
      <c r="K3" s="147"/>
      <c r="L3" s="147"/>
      <c r="M3" s="147"/>
      <c r="N3" s="147"/>
      <c r="O3" s="147"/>
    </row>
    <row r="4" spans="1:15">
      <c r="A4" s="147" t="s">
        <v>570</v>
      </c>
      <c r="B4" s="147"/>
      <c r="C4" s="147"/>
      <c r="D4" s="147"/>
      <c r="E4" s="147"/>
      <c r="F4" s="147"/>
      <c r="G4" s="147"/>
      <c r="H4" s="147"/>
      <c r="I4" s="147"/>
      <c r="J4" s="147"/>
      <c r="K4" s="147"/>
      <c r="L4" s="147"/>
      <c r="M4" s="147"/>
      <c r="N4" s="147"/>
      <c r="O4" s="147"/>
    </row>
    <row r="5" spans="1:15">
      <c r="A5" s="147" t="s">
        <v>571</v>
      </c>
      <c r="B5" s="147"/>
      <c r="C5" s="147"/>
      <c r="D5" s="147"/>
      <c r="E5" s="147"/>
      <c r="F5" s="147"/>
      <c r="G5" s="147"/>
      <c r="H5" s="147"/>
      <c r="I5" s="147"/>
      <c r="J5" s="147"/>
      <c r="K5" s="147"/>
      <c r="L5" s="147"/>
      <c r="M5" s="147"/>
      <c r="N5" s="147"/>
      <c r="O5" s="147"/>
    </row>
    <row r="6" spans="1:15">
      <c r="A6" s="147" t="s">
        <v>574</v>
      </c>
      <c r="B6" s="147"/>
      <c r="C6" s="147"/>
      <c r="D6" s="147"/>
      <c r="E6" s="147"/>
      <c r="F6" s="147"/>
      <c r="G6" s="147"/>
      <c r="H6" s="147"/>
      <c r="I6" s="147"/>
      <c r="J6" s="147"/>
      <c r="K6" s="147"/>
      <c r="L6" s="147"/>
      <c r="M6" s="147"/>
      <c r="N6" s="147"/>
      <c r="O6" s="147"/>
    </row>
    <row r="7" spans="1:15">
      <c r="A7" s="147" t="s">
        <v>572</v>
      </c>
      <c r="B7" s="147"/>
      <c r="C7" s="147"/>
      <c r="D7" s="147"/>
      <c r="E7" s="147"/>
      <c r="F7" s="147"/>
      <c r="G7" s="147"/>
      <c r="H7" s="147"/>
      <c r="I7" s="147"/>
      <c r="J7" s="147"/>
      <c r="K7" s="147"/>
      <c r="L7" s="147"/>
      <c r="M7" s="147"/>
      <c r="N7" s="147"/>
      <c r="O7" s="147"/>
    </row>
    <row r="8" spans="1:15">
      <c r="A8" s="147" t="s">
        <v>573</v>
      </c>
      <c r="B8" s="147"/>
      <c r="C8" s="147"/>
      <c r="D8" s="147"/>
      <c r="E8" s="147"/>
      <c r="F8" s="147"/>
      <c r="G8" s="147"/>
      <c r="H8" s="147"/>
      <c r="I8" s="147"/>
      <c r="J8" s="147"/>
      <c r="K8" s="147"/>
      <c r="L8" s="147"/>
      <c r="M8" s="147"/>
      <c r="N8" s="147"/>
      <c r="O8" s="147"/>
    </row>
    <row r="9" spans="1:15">
      <c r="A9" s="21" t="s">
        <v>262</v>
      </c>
      <c r="B9" s="21" t="s">
        <v>288</v>
      </c>
      <c r="C9" s="21" t="s">
        <v>538</v>
      </c>
      <c r="D9" s="122" t="s">
        <v>539</v>
      </c>
      <c r="E9" s="122" t="s">
        <v>540</v>
      </c>
      <c r="F9" s="122" t="s">
        <v>541</v>
      </c>
      <c r="G9" s="123" t="s">
        <v>542</v>
      </c>
      <c r="H9" s="123" t="s">
        <v>543</v>
      </c>
      <c r="I9" s="124" t="s">
        <v>561</v>
      </c>
      <c r="J9" s="123" t="s">
        <v>562</v>
      </c>
      <c r="K9" s="123" t="s">
        <v>563</v>
      </c>
      <c r="L9" s="123" t="s">
        <v>564</v>
      </c>
      <c r="M9" s="1" t="s">
        <v>565</v>
      </c>
      <c r="N9" s="125" t="s">
        <v>566</v>
      </c>
      <c r="O9" s="125" t="s">
        <v>567</v>
      </c>
    </row>
    <row r="10" spans="1:15">
      <c r="A10" s="22" t="s">
        <v>267</v>
      </c>
      <c r="B10" s="22" t="s">
        <v>308</v>
      </c>
      <c r="C10" s="22" t="s">
        <v>291</v>
      </c>
      <c r="D10" s="126">
        <v>-23.31</v>
      </c>
      <c r="E10" s="126">
        <v>10.119999999999999</v>
      </c>
      <c r="F10" s="126" t="s">
        <v>544</v>
      </c>
      <c r="G10" s="127">
        <v>-26.11</v>
      </c>
      <c r="H10" s="127">
        <v>6.32</v>
      </c>
      <c r="I10" s="127">
        <v>0.3</v>
      </c>
      <c r="J10" s="127">
        <f>G10*I10</f>
        <v>-7.8329999999999993</v>
      </c>
      <c r="K10" s="127">
        <f>H10*I10</f>
        <v>1.8959999999999999</v>
      </c>
      <c r="L10" s="127">
        <f>SUM(J10:J15)</f>
        <v>-24.147399999999998</v>
      </c>
      <c r="M10" s="82">
        <f>SUM(K10:K15)</f>
        <v>7.4249999999999998</v>
      </c>
      <c r="N10" s="127">
        <f>AVERAGE(G10:G15)</f>
        <v>-24.166666666666668</v>
      </c>
      <c r="O10" s="127">
        <f>AVERAGE(H10:H15)</f>
        <v>7.3833333333333337</v>
      </c>
    </row>
    <row r="11" spans="1:15">
      <c r="A11" s="22" t="s">
        <v>267</v>
      </c>
      <c r="B11" s="22" t="s">
        <v>308</v>
      </c>
      <c r="C11" s="22" t="s">
        <v>291</v>
      </c>
      <c r="D11" s="126">
        <v>-23.31</v>
      </c>
      <c r="E11" s="126">
        <v>10.119999999999999</v>
      </c>
      <c r="F11" s="126" t="s">
        <v>545</v>
      </c>
      <c r="G11" s="127">
        <v>-24.99</v>
      </c>
      <c r="H11" s="127">
        <v>8.06</v>
      </c>
      <c r="I11" s="127">
        <v>0.35</v>
      </c>
      <c r="J11" s="127">
        <f t="shared" ref="J11:J74" si="0">G11*I11</f>
        <v>-8.7464999999999993</v>
      </c>
      <c r="K11" s="127">
        <f t="shared" ref="K11:K74" si="1">H11*I11</f>
        <v>2.8210000000000002</v>
      </c>
      <c r="L11" s="127"/>
    </row>
    <row r="12" spans="1:15">
      <c r="A12" s="22" t="s">
        <v>267</v>
      </c>
      <c r="B12" s="22" t="s">
        <v>308</v>
      </c>
      <c r="C12" s="22" t="s">
        <v>291</v>
      </c>
      <c r="D12" s="126">
        <v>-23.31</v>
      </c>
      <c r="E12" s="126">
        <v>10.119999999999999</v>
      </c>
      <c r="F12" s="126" t="s">
        <v>546</v>
      </c>
      <c r="G12" s="127">
        <v>-24.23</v>
      </c>
      <c r="H12" s="127">
        <v>10.220000000000001</v>
      </c>
      <c r="I12" s="127">
        <v>0.03</v>
      </c>
      <c r="J12" s="127">
        <f t="shared" si="0"/>
        <v>-0.72689999999999999</v>
      </c>
      <c r="K12" s="127">
        <f t="shared" si="1"/>
        <v>0.30659999999999998</v>
      </c>
      <c r="L12" s="127"/>
    </row>
    <row r="13" spans="1:15">
      <c r="A13" s="22" t="s">
        <v>267</v>
      </c>
      <c r="B13" s="22" t="s">
        <v>308</v>
      </c>
      <c r="C13" s="22" t="s">
        <v>291</v>
      </c>
      <c r="D13" s="126">
        <v>-23.31</v>
      </c>
      <c r="E13" s="126">
        <v>10.119999999999999</v>
      </c>
      <c r="F13" s="126" t="s">
        <v>547</v>
      </c>
      <c r="G13" s="127">
        <v>-21.51</v>
      </c>
      <c r="H13" s="127">
        <v>6.41</v>
      </c>
      <c r="I13" s="127">
        <v>0.1</v>
      </c>
      <c r="J13" s="127">
        <f t="shared" si="0"/>
        <v>-2.1510000000000002</v>
      </c>
      <c r="K13" s="127">
        <f t="shared" si="1"/>
        <v>0.64100000000000001</v>
      </c>
      <c r="L13" s="127"/>
    </row>
    <row r="14" spans="1:15">
      <c r="A14" s="22" t="s">
        <v>267</v>
      </c>
      <c r="B14" s="22" t="s">
        <v>308</v>
      </c>
      <c r="C14" s="22" t="s">
        <v>291</v>
      </c>
      <c r="D14" s="126">
        <v>-23.31</v>
      </c>
      <c r="E14" s="126">
        <v>10.119999999999999</v>
      </c>
      <c r="F14" s="126" t="s">
        <v>548</v>
      </c>
      <c r="G14" s="127">
        <v>-20.04</v>
      </c>
      <c r="H14" s="127">
        <v>7.75</v>
      </c>
      <c r="I14" s="127">
        <v>0.22</v>
      </c>
      <c r="J14" s="127">
        <f t="shared" si="0"/>
        <v>-4.4088000000000003</v>
      </c>
      <c r="K14" s="127">
        <f t="shared" si="1"/>
        <v>1.7050000000000001</v>
      </c>
      <c r="L14" s="127"/>
    </row>
    <row r="15" spans="1:15">
      <c r="A15" s="22" t="s">
        <v>267</v>
      </c>
      <c r="B15" s="22" t="s">
        <v>308</v>
      </c>
      <c r="C15" s="22" t="s">
        <v>291</v>
      </c>
      <c r="D15" s="126">
        <v>-23.31</v>
      </c>
      <c r="E15" s="126">
        <v>10.119999999999999</v>
      </c>
      <c r="F15" s="126" t="s">
        <v>549</v>
      </c>
      <c r="G15" s="127">
        <v>-28.12</v>
      </c>
      <c r="H15" s="127">
        <v>5.54</v>
      </c>
      <c r="I15" s="127">
        <v>0.01</v>
      </c>
      <c r="J15" s="127">
        <f t="shared" si="0"/>
        <v>-0.28120000000000001</v>
      </c>
      <c r="K15" s="127">
        <f t="shared" si="1"/>
        <v>5.5400000000000005E-2</v>
      </c>
      <c r="L15" s="127"/>
    </row>
    <row r="16" spans="1:15">
      <c r="A16" s="22" t="s">
        <v>267</v>
      </c>
      <c r="B16" s="22" t="s">
        <v>209</v>
      </c>
      <c r="C16" s="22" t="s">
        <v>310</v>
      </c>
      <c r="D16" s="126">
        <v>-26.11</v>
      </c>
      <c r="E16" s="126">
        <v>6.32</v>
      </c>
      <c r="F16" s="126" t="s">
        <v>550</v>
      </c>
      <c r="G16" s="127">
        <v>-28.015999999999998</v>
      </c>
      <c r="H16" s="127">
        <v>3.444</v>
      </c>
      <c r="I16" s="127">
        <v>0.14000000000000001</v>
      </c>
      <c r="J16" s="127">
        <f t="shared" si="0"/>
        <v>-3.9222399999999999</v>
      </c>
      <c r="K16" s="127">
        <f t="shared" si="1"/>
        <v>0.48216000000000003</v>
      </c>
      <c r="L16" s="127">
        <f>SUM(J16:J20)</f>
        <v>-27.802140000000001</v>
      </c>
      <c r="M16" s="127">
        <f>SUM(K16:K20)</f>
        <v>3.31026</v>
      </c>
      <c r="N16" s="127">
        <f>AVERAGE(G16:G20)</f>
        <v>-27.281200000000002</v>
      </c>
      <c r="O16" s="127">
        <f>AVERAGE(H16:H20)</f>
        <v>3.1627999999999998</v>
      </c>
    </row>
    <row r="17" spans="1:15">
      <c r="A17" s="22" t="s">
        <v>267</v>
      </c>
      <c r="B17" s="22" t="s">
        <v>209</v>
      </c>
      <c r="C17" s="22" t="s">
        <v>310</v>
      </c>
      <c r="D17" s="126">
        <v>-26.11</v>
      </c>
      <c r="E17" s="126">
        <v>6.32</v>
      </c>
      <c r="F17" s="126" t="s">
        <v>551</v>
      </c>
      <c r="G17" s="127">
        <v>-27.21</v>
      </c>
      <c r="H17" s="127">
        <v>5.73</v>
      </c>
      <c r="I17" s="127">
        <v>0.25</v>
      </c>
      <c r="J17" s="127">
        <f t="shared" si="0"/>
        <v>-6.8025000000000002</v>
      </c>
      <c r="K17" s="127">
        <f t="shared" si="1"/>
        <v>1.4325000000000001</v>
      </c>
      <c r="L17" s="127"/>
    </row>
    <row r="18" spans="1:15">
      <c r="A18" s="22" t="s">
        <v>267</v>
      </c>
      <c r="B18" s="22" t="s">
        <v>209</v>
      </c>
      <c r="C18" s="22" t="s">
        <v>310</v>
      </c>
      <c r="D18" s="126">
        <v>-26.11</v>
      </c>
      <c r="E18" s="126">
        <v>6.32</v>
      </c>
      <c r="F18" s="126" t="s">
        <v>552</v>
      </c>
      <c r="G18" s="127">
        <v>-27.2</v>
      </c>
      <c r="H18" s="127">
        <v>4.49</v>
      </c>
      <c r="I18" s="127">
        <v>0.25</v>
      </c>
      <c r="J18" s="127">
        <f t="shared" si="0"/>
        <v>-6.8</v>
      </c>
      <c r="K18" s="127">
        <f t="shared" si="1"/>
        <v>1.1225000000000001</v>
      </c>
      <c r="L18" s="127"/>
    </row>
    <row r="19" spans="1:15">
      <c r="A19" s="22" t="s">
        <v>267</v>
      </c>
      <c r="B19" s="22" t="s">
        <v>209</v>
      </c>
      <c r="C19" s="22" t="s">
        <v>310</v>
      </c>
      <c r="D19" s="126">
        <v>-26.11</v>
      </c>
      <c r="E19" s="126">
        <v>6.32</v>
      </c>
      <c r="F19" s="126" t="s">
        <v>553</v>
      </c>
      <c r="G19" s="127">
        <v>-25.34</v>
      </c>
      <c r="H19" s="127">
        <v>1.41</v>
      </c>
      <c r="I19" s="127">
        <v>0.01</v>
      </c>
      <c r="J19" s="127">
        <f t="shared" si="0"/>
        <v>-0.25340000000000001</v>
      </c>
      <c r="K19" s="127">
        <f t="shared" si="1"/>
        <v>1.41E-2</v>
      </c>
      <c r="L19" s="127"/>
    </row>
    <row r="20" spans="1:15">
      <c r="A20" s="22" t="s">
        <v>267</v>
      </c>
      <c r="B20" s="22" t="s">
        <v>209</v>
      </c>
      <c r="C20" s="22" t="s">
        <v>310</v>
      </c>
      <c r="D20" s="126">
        <v>-26.11</v>
      </c>
      <c r="E20" s="126">
        <v>6.32</v>
      </c>
      <c r="F20" s="126" t="s">
        <v>554</v>
      </c>
      <c r="G20" s="127">
        <v>-28.64</v>
      </c>
      <c r="H20" s="127">
        <v>0.74</v>
      </c>
      <c r="I20" s="127">
        <v>0.35</v>
      </c>
      <c r="J20" s="127">
        <f t="shared" si="0"/>
        <v>-10.023999999999999</v>
      </c>
      <c r="K20" s="127">
        <f t="shared" si="1"/>
        <v>0.25900000000000001</v>
      </c>
      <c r="L20" s="127"/>
    </row>
    <row r="21" spans="1:15">
      <c r="A21" s="22" t="s">
        <v>267</v>
      </c>
      <c r="B21" s="22" t="s">
        <v>238</v>
      </c>
      <c r="C21" s="22" t="s">
        <v>311</v>
      </c>
      <c r="D21" s="126">
        <v>-24.99</v>
      </c>
      <c r="E21" s="126">
        <v>8.06</v>
      </c>
      <c r="F21" s="126" t="s">
        <v>550</v>
      </c>
      <c r="G21" s="127">
        <v>-28.015999999999998</v>
      </c>
      <c r="H21" s="127">
        <v>3.444</v>
      </c>
      <c r="I21" s="127">
        <v>0.24</v>
      </c>
      <c r="J21" s="127">
        <f t="shared" si="0"/>
        <v>-6.7238399999999992</v>
      </c>
      <c r="K21" s="127">
        <f t="shared" si="1"/>
        <v>0.82655999999999996</v>
      </c>
      <c r="L21" s="127">
        <f>SUM(J21:J25)</f>
        <v>-27.739739999999998</v>
      </c>
      <c r="M21" s="127">
        <f>SUM(K21:K25)</f>
        <v>3.58066</v>
      </c>
      <c r="N21" s="127">
        <f>AVERAGE(G21:G25)</f>
        <v>-27.281200000000002</v>
      </c>
      <c r="O21" s="127">
        <f>AVERAGE(H21:H25)</f>
        <v>3.1627999999999998</v>
      </c>
    </row>
    <row r="22" spans="1:15">
      <c r="A22" s="22" t="s">
        <v>267</v>
      </c>
      <c r="B22" s="22" t="s">
        <v>238</v>
      </c>
      <c r="C22" s="22" t="s">
        <v>311</v>
      </c>
      <c r="D22" s="126">
        <v>-24.99</v>
      </c>
      <c r="E22" s="126">
        <v>8.06</v>
      </c>
      <c r="F22" s="126" t="s">
        <v>551</v>
      </c>
      <c r="G22" s="127">
        <v>-27.21</v>
      </c>
      <c r="H22" s="127">
        <v>5.73</v>
      </c>
      <c r="I22" s="127">
        <v>0.25</v>
      </c>
      <c r="J22" s="127">
        <f t="shared" si="0"/>
        <v>-6.8025000000000002</v>
      </c>
      <c r="K22" s="127">
        <f t="shared" si="1"/>
        <v>1.4325000000000001</v>
      </c>
      <c r="L22" s="127"/>
    </row>
    <row r="23" spans="1:15">
      <c r="A23" s="22" t="s">
        <v>267</v>
      </c>
      <c r="B23" s="22" t="s">
        <v>238</v>
      </c>
      <c r="C23" s="22" t="s">
        <v>311</v>
      </c>
      <c r="D23" s="126">
        <v>-24.99</v>
      </c>
      <c r="E23" s="126">
        <v>8.06</v>
      </c>
      <c r="F23" s="126" t="s">
        <v>552</v>
      </c>
      <c r="G23" s="127">
        <v>-27.2</v>
      </c>
      <c r="H23" s="127">
        <v>4.49</v>
      </c>
      <c r="I23" s="127">
        <v>0.25</v>
      </c>
      <c r="J23" s="127">
        <f t="shared" si="0"/>
        <v>-6.8</v>
      </c>
      <c r="K23" s="127">
        <f t="shared" si="1"/>
        <v>1.1225000000000001</v>
      </c>
      <c r="L23" s="127"/>
    </row>
    <row r="24" spans="1:15">
      <c r="A24" s="22" t="s">
        <v>267</v>
      </c>
      <c r="B24" s="22" t="s">
        <v>238</v>
      </c>
      <c r="C24" s="22" t="s">
        <v>311</v>
      </c>
      <c r="D24" s="126">
        <v>-24.99</v>
      </c>
      <c r="E24" s="126">
        <v>8.06</v>
      </c>
      <c r="F24" s="126" t="s">
        <v>553</v>
      </c>
      <c r="G24" s="127">
        <v>-25.34</v>
      </c>
      <c r="H24" s="127">
        <v>1.41</v>
      </c>
      <c r="I24" s="127">
        <v>0.01</v>
      </c>
      <c r="J24" s="127">
        <f t="shared" si="0"/>
        <v>-0.25340000000000001</v>
      </c>
      <c r="K24" s="127">
        <f t="shared" si="1"/>
        <v>1.41E-2</v>
      </c>
      <c r="L24" s="127"/>
    </row>
    <row r="25" spans="1:15">
      <c r="A25" s="22" t="s">
        <v>267</v>
      </c>
      <c r="B25" s="22" t="s">
        <v>238</v>
      </c>
      <c r="C25" s="22" t="s">
        <v>311</v>
      </c>
      <c r="D25" s="126">
        <v>-24.99</v>
      </c>
      <c r="E25" s="126">
        <v>8.06</v>
      </c>
      <c r="F25" s="126" t="s">
        <v>554</v>
      </c>
      <c r="G25" s="127">
        <v>-28.64</v>
      </c>
      <c r="H25" s="127">
        <v>0.74</v>
      </c>
      <c r="I25" s="127">
        <v>0.25</v>
      </c>
      <c r="J25" s="127">
        <f t="shared" si="0"/>
        <v>-7.16</v>
      </c>
      <c r="K25" s="127">
        <f t="shared" si="1"/>
        <v>0.185</v>
      </c>
      <c r="L25" s="127"/>
    </row>
    <row r="26" spans="1:15">
      <c r="A26" s="22" t="s">
        <v>267</v>
      </c>
      <c r="B26" s="22" t="s">
        <v>185</v>
      </c>
      <c r="C26" s="22" t="s">
        <v>309</v>
      </c>
      <c r="D26" s="126">
        <v>-24.23</v>
      </c>
      <c r="E26" s="126">
        <v>10.220000000000001</v>
      </c>
      <c r="F26" s="126" t="s">
        <v>550</v>
      </c>
      <c r="G26" s="127">
        <v>-28.015999999999998</v>
      </c>
      <c r="H26" s="127">
        <v>3.444</v>
      </c>
      <c r="I26" s="128">
        <v>0.01</v>
      </c>
      <c r="J26" s="127">
        <f t="shared" si="0"/>
        <v>-0.28015999999999996</v>
      </c>
      <c r="K26" s="127">
        <f t="shared" si="1"/>
        <v>3.4439999999999998E-2</v>
      </c>
      <c r="L26" s="127">
        <f>SUM(J26:J30)</f>
        <v>-27.624960000000002</v>
      </c>
      <c r="M26" s="127">
        <f>SUM(K26:K30)</f>
        <v>3.7453400000000006</v>
      </c>
      <c r="N26" s="127">
        <f>AVERAGE(G26:G30)</f>
        <v>-27.281200000000002</v>
      </c>
      <c r="O26" s="127">
        <f>AVERAGE(H26:H30)</f>
        <v>3.1627999999999998</v>
      </c>
    </row>
    <row r="27" spans="1:15">
      <c r="A27" s="22" t="s">
        <v>267</v>
      </c>
      <c r="B27" s="22" t="s">
        <v>185</v>
      </c>
      <c r="C27" s="22" t="s">
        <v>309</v>
      </c>
      <c r="D27" s="126">
        <v>-24.23</v>
      </c>
      <c r="E27" s="126">
        <v>10.220000000000001</v>
      </c>
      <c r="F27" s="129" t="s">
        <v>551</v>
      </c>
      <c r="G27" s="127">
        <v>-27.21</v>
      </c>
      <c r="H27" s="127">
        <v>5.73</v>
      </c>
      <c r="I27" s="127">
        <v>0.34</v>
      </c>
      <c r="J27" s="127">
        <f t="shared" si="0"/>
        <v>-9.2514000000000003</v>
      </c>
      <c r="K27" s="127">
        <f t="shared" si="1"/>
        <v>1.9482000000000004</v>
      </c>
      <c r="L27" s="127"/>
    </row>
    <row r="28" spans="1:15">
      <c r="A28" s="22" t="s">
        <v>267</v>
      </c>
      <c r="B28" s="22" t="s">
        <v>185</v>
      </c>
      <c r="C28" s="22" t="s">
        <v>309</v>
      </c>
      <c r="D28" s="126">
        <v>-24.23</v>
      </c>
      <c r="E28" s="126">
        <v>10.220000000000001</v>
      </c>
      <c r="F28" s="129" t="s">
        <v>552</v>
      </c>
      <c r="G28" s="127">
        <v>-27.2</v>
      </c>
      <c r="H28" s="127">
        <v>4.49</v>
      </c>
      <c r="I28" s="127">
        <v>0.34</v>
      </c>
      <c r="J28" s="127">
        <f t="shared" si="0"/>
        <v>-9.2480000000000011</v>
      </c>
      <c r="K28" s="127">
        <f t="shared" si="1"/>
        <v>1.5266000000000002</v>
      </c>
      <c r="L28" s="127"/>
    </row>
    <row r="29" spans="1:15">
      <c r="A29" s="22" t="s">
        <v>267</v>
      </c>
      <c r="B29" s="22" t="s">
        <v>185</v>
      </c>
      <c r="C29" s="22" t="s">
        <v>309</v>
      </c>
      <c r="D29" s="126">
        <v>-24.23</v>
      </c>
      <c r="E29" s="126">
        <v>10.220000000000001</v>
      </c>
      <c r="F29" s="126" t="s">
        <v>553</v>
      </c>
      <c r="G29" s="127">
        <v>-25.34</v>
      </c>
      <c r="H29" s="127">
        <v>1.41</v>
      </c>
      <c r="I29" s="128">
        <v>0.01</v>
      </c>
      <c r="J29" s="127">
        <f t="shared" si="0"/>
        <v>-0.25340000000000001</v>
      </c>
      <c r="K29" s="127">
        <f t="shared" si="1"/>
        <v>1.41E-2</v>
      </c>
      <c r="L29" s="127"/>
    </row>
    <row r="30" spans="1:15">
      <c r="A30" s="22" t="s">
        <v>267</v>
      </c>
      <c r="B30" s="22" t="s">
        <v>185</v>
      </c>
      <c r="C30" s="22" t="s">
        <v>309</v>
      </c>
      <c r="D30" s="126">
        <v>-24.23</v>
      </c>
      <c r="E30" s="126">
        <v>10.220000000000001</v>
      </c>
      <c r="F30" s="129" t="s">
        <v>554</v>
      </c>
      <c r="G30" s="127">
        <v>-28.64</v>
      </c>
      <c r="H30" s="127">
        <v>0.74</v>
      </c>
      <c r="I30" s="127">
        <v>0.3</v>
      </c>
      <c r="J30" s="127">
        <f t="shared" si="0"/>
        <v>-8.5920000000000005</v>
      </c>
      <c r="K30" s="127">
        <f t="shared" si="1"/>
        <v>0.222</v>
      </c>
      <c r="L30" s="127"/>
    </row>
    <row r="31" spans="1:15">
      <c r="A31" s="22" t="s">
        <v>267</v>
      </c>
      <c r="B31" s="22" t="s">
        <v>197</v>
      </c>
      <c r="C31" s="22" t="s">
        <v>272</v>
      </c>
      <c r="D31" s="126">
        <v>-21.51</v>
      </c>
      <c r="E31" s="126">
        <v>6.41</v>
      </c>
      <c r="F31" s="126" t="s">
        <v>550</v>
      </c>
      <c r="G31" s="127">
        <v>-28.015999999999998</v>
      </c>
      <c r="H31" s="127">
        <v>3.444</v>
      </c>
      <c r="I31" s="127">
        <v>0.01</v>
      </c>
      <c r="J31" s="127">
        <f t="shared" si="0"/>
        <v>-0.28015999999999996</v>
      </c>
      <c r="K31" s="127">
        <f t="shared" si="1"/>
        <v>3.4439999999999998E-2</v>
      </c>
      <c r="L31" s="127">
        <f>SUM(J31:J35)</f>
        <v>-28.342460000000003</v>
      </c>
      <c r="M31" s="127">
        <f>SUM(K31:K35)</f>
        <v>1.5603400000000001</v>
      </c>
      <c r="N31" s="127">
        <f>AVERAGE(G31:G35)</f>
        <v>-27.281200000000002</v>
      </c>
      <c r="O31" s="127">
        <f>AVERAGE(H31:H35)</f>
        <v>3.1627999999999998</v>
      </c>
    </row>
    <row r="32" spans="1:15">
      <c r="A32" s="22" t="s">
        <v>267</v>
      </c>
      <c r="B32" s="22" t="s">
        <v>197</v>
      </c>
      <c r="C32" s="22" t="s">
        <v>272</v>
      </c>
      <c r="D32" s="126">
        <v>-21.51</v>
      </c>
      <c r="E32" s="126">
        <v>6.41</v>
      </c>
      <c r="F32" s="126" t="s">
        <v>551</v>
      </c>
      <c r="G32" s="127">
        <v>-27.21</v>
      </c>
      <c r="H32" s="127">
        <v>5.73</v>
      </c>
      <c r="I32" s="127">
        <v>0.09</v>
      </c>
      <c r="J32" s="127">
        <f t="shared" si="0"/>
        <v>-2.4489000000000001</v>
      </c>
      <c r="K32" s="127">
        <f t="shared" si="1"/>
        <v>0.51570000000000005</v>
      </c>
      <c r="L32" s="127"/>
    </row>
    <row r="33" spans="1:15">
      <c r="A33" s="22" t="s">
        <v>267</v>
      </c>
      <c r="B33" s="22" t="s">
        <v>197</v>
      </c>
      <c r="C33" s="22" t="s">
        <v>272</v>
      </c>
      <c r="D33" s="126">
        <v>-21.51</v>
      </c>
      <c r="E33" s="126">
        <v>6.41</v>
      </c>
      <c r="F33" s="126" t="s">
        <v>552</v>
      </c>
      <c r="G33" s="127">
        <v>-27.2</v>
      </c>
      <c r="H33" s="127">
        <v>4.49</v>
      </c>
      <c r="I33" s="127">
        <v>0.09</v>
      </c>
      <c r="J33" s="127">
        <f t="shared" si="0"/>
        <v>-2.448</v>
      </c>
      <c r="K33" s="127">
        <f t="shared" si="1"/>
        <v>0.40410000000000001</v>
      </c>
      <c r="L33" s="127"/>
    </row>
    <row r="34" spans="1:15">
      <c r="A34" s="22" t="s">
        <v>267</v>
      </c>
      <c r="B34" s="22" t="s">
        <v>197</v>
      </c>
      <c r="C34" s="22" t="s">
        <v>272</v>
      </c>
      <c r="D34" s="126">
        <v>-21.51</v>
      </c>
      <c r="E34" s="126">
        <v>6.41</v>
      </c>
      <c r="F34" s="126" t="s">
        <v>553</v>
      </c>
      <c r="G34" s="127">
        <v>-25.34</v>
      </c>
      <c r="H34" s="127">
        <v>1.41</v>
      </c>
      <c r="I34" s="127">
        <v>0.01</v>
      </c>
      <c r="J34" s="127">
        <f t="shared" si="0"/>
        <v>-0.25340000000000001</v>
      </c>
      <c r="K34" s="127">
        <f t="shared" si="1"/>
        <v>1.41E-2</v>
      </c>
      <c r="L34" s="127"/>
    </row>
    <row r="35" spans="1:15">
      <c r="A35" s="22" t="s">
        <v>267</v>
      </c>
      <c r="B35" s="22" t="s">
        <v>197</v>
      </c>
      <c r="C35" s="22" t="s">
        <v>272</v>
      </c>
      <c r="D35" s="126">
        <v>-21.51</v>
      </c>
      <c r="E35" s="126">
        <v>6.41</v>
      </c>
      <c r="F35" s="126" t="s">
        <v>554</v>
      </c>
      <c r="G35" s="127">
        <v>-28.64</v>
      </c>
      <c r="H35" s="127">
        <v>0.74</v>
      </c>
      <c r="I35" s="127">
        <v>0.8</v>
      </c>
      <c r="J35" s="127">
        <f t="shared" si="0"/>
        <v>-22.912000000000003</v>
      </c>
      <c r="K35" s="127">
        <f t="shared" si="1"/>
        <v>0.59199999999999997</v>
      </c>
      <c r="L35" s="127"/>
    </row>
    <row r="36" spans="1:15">
      <c r="A36" s="22" t="s">
        <v>267</v>
      </c>
      <c r="B36" s="22" t="s">
        <v>226</v>
      </c>
      <c r="C36" s="22" t="s">
        <v>225</v>
      </c>
      <c r="D36" s="126">
        <v>-20.04</v>
      </c>
      <c r="E36" s="126">
        <v>7.75</v>
      </c>
      <c r="F36" s="129" t="s">
        <v>550</v>
      </c>
      <c r="G36" s="127">
        <v>-28.015999999999998</v>
      </c>
      <c r="H36" s="127">
        <v>3.444</v>
      </c>
      <c r="I36" s="127">
        <v>0.05</v>
      </c>
      <c r="J36" s="127">
        <f t="shared" si="0"/>
        <v>-1.4008</v>
      </c>
      <c r="K36" s="127">
        <f t="shared" si="1"/>
        <v>0.17220000000000002</v>
      </c>
      <c r="L36" s="127">
        <f>SUM(J36:J40)</f>
        <v>-27.9071</v>
      </c>
      <c r="M36" s="127">
        <f>SUM(K36:K40)</f>
        <v>2.7307000000000001</v>
      </c>
      <c r="N36" s="127">
        <f>AVERAGE(G36:G40)</f>
        <v>-27.281200000000002</v>
      </c>
      <c r="O36" s="127">
        <f>AVERAGE(H36:H40)</f>
        <v>3.1627999999999998</v>
      </c>
    </row>
    <row r="37" spans="1:15">
      <c r="A37" s="22" t="s">
        <v>267</v>
      </c>
      <c r="B37" s="22" t="s">
        <v>226</v>
      </c>
      <c r="C37" s="22" t="s">
        <v>225</v>
      </c>
      <c r="D37" s="126">
        <v>-20.04</v>
      </c>
      <c r="E37" s="126">
        <v>7.75</v>
      </c>
      <c r="F37" s="129" t="s">
        <v>551</v>
      </c>
      <c r="G37" s="127">
        <v>-27.21</v>
      </c>
      <c r="H37" s="127">
        <v>5.73</v>
      </c>
      <c r="I37" s="127">
        <v>0.21</v>
      </c>
      <c r="J37" s="127">
        <f t="shared" si="0"/>
        <v>-5.7141000000000002</v>
      </c>
      <c r="K37" s="127">
        <f t="shared" si="1"/>
        <v>1.2033</v>
      </c>
      <c r="L37" s="127"/>
    </row>
    <row r="38" spans="1:15">
      <c r="A38" s="22" t="s">
        <v>267</v>
      </c>
      <c r="B38" s="22" t="s">
        <v>226</v>
      </c>
      <c r="C38" s="22" t="s">
        <v>225</v>
      </c>
      <c r="D38" s="126">
        <v>-20.04</v>
      </c>
      <c r="E38" s="126">
        <v>7.75</v>
      </c>
      <c r="F38" s="129" t="s">
        <v>552</v>
      </c>
      <c r="G38" s="127">
        <v>-27.2</v>
      </c>
      <c r="H38" s="127">
        <v>4.49</v>
      </c>
      <c r="I38" s="127">
        <v>0.21</v>
      </c>
      <c r="J38" s="127">
        <f t="shared" si="0"/>
        <v>-5.7119999999999997</v>
      </c>
      <c r="K38" s="127">
        <f t="shared" si="1"/>
        <v>0.94289999999999996</v>
      </c>
      <c r="L38" s="127"/>
    </row>
    <row r="39" spans="1:15">
      <c r="A39" s="22" t="s">
        <v>267</v>
      </c>
      <c r="B39" s="22" t="s">
        <v>226</v>
      </c>
      <c r="C39" s="22" t="s">
        <v>225</v>
      </c>
      <c r="D39" s="126">
        <v>-20.04</v>
      </c>
      <c r="E39" s="126">
        <v>7.75</v>
      </c>
      <c r="F39" s="129" t="s">
        <v>553</v>
      </c>
      <c r="G39" s="127">
        <v>-25.34</v>
      </c>
      <c r="H39" s="127">
        <v>1.41</v>
      </c>
      <c r="I39" s="127">
        <v>0.03</v>
      </c>
      <c r="J39" s="127">
        <f t="shared" si="0"/>
        <v>-0.76019999999999999</v>
      </c>
      <c r="K39" s="127">
        <f t="shared" si="1"/>
        <v>4.2299999999999997E-2</v>
      </c>
      <c r="L39" s="127"/>
    </row>
    <row r="40" spans="1:15">
      <c r="A40" s="22" t="s">
        <v>267</v>
      </c>
      <c r="B40" s="22" t="s">
        <v>226</v>
      </c>
      <c r="C40" s="22" t="s">
        <v>225</v>
      </c>
      <c r="D40" s="126">
        <v>-20.04</v>
      </c>
      <c r="E40" s="126">
        <v>7.75</v>
      </c>
      <c r="F40" s="129" t="s">
        <v>554</v>
      </c>
      <c r="G40" s="127">
        <v>-28.64</v>
      </c>
      <c r="H40" s="127">
        <v>0.74</v>
      </c>
      <c r="I40" s="127">
        <v>0.5</v>
      </c>
      <c r="J40" s="127">
        <f t="shared" si="0"/>
        <v>-14.32</v>
      </c>
      <c r="K40" s="127">
        <f t="shared" si="1"/>
        <v>0.37</v>
      </c>
      <c r="L40" s="127"/>
    </row>
    <row r="41" spans="1:15">
      <c r="A41" s="22" t="s">
        <v>267</v>
      </c>
      <c r="B41" s="22" t="s">
        <v>249</v>
      </c>
      <c r="C41" s="22" t="s">
        <v>248</v>
      </c>
      <c r="D41" s="126">
        <v>-28.12</v>
      </c>
      <c r="E41" s="126">
        <v>5.54</v>
      </c>
      <c r="F41" s="129" t="s">
        <v>550</v>
      </c>
      <c r="G41" s="127">
        <v>-28.015999999999998</v>
      </c>
      <c r="H41" s="127">
        <v>3.444</v>
      </c>
      <c r="I41" s="127">
        <v>0.02</v>
      </c>
      <c r="J41" s="127">
        <f t="shared" si="0"/>
        <v>-0.56031999999999993</v>
      </c>
      <c r="K41" s="127">
        <f t="shared" si="1"/>
        <v>6.8879999999999997E-2</v>
      </c>
      <c r="L41" s="127">
        <f>SUM(J41:J45)</f>
        <v>-26.870019999999997</v>
      </c>
      <c r="M41" s="127">
        <f>SUM(K41:K45)</f>
        <v>3.3198799999999999</v>
      </c>
      <c r="N41" s="127">
        <f>AVERAGE(G41:G45)</f>
        <v>-27.281200000000002</v>
      </c>
      <c r="O41" s="127">
        <f>AVERAGE(H41:H45)</f>
        <v>3.1627999999999998</v>
      </c>
    </row>
    <row r="42" spans="1:15">
      <c r="A42" s="22" t="s">
        <v>267</v>
      </c>
      <c r="B42" s="22" t="s">
        <v>249</v>
      </c>
      <c r="C42" s="22" t="s">
        <v>248</v>
      </c>
      <c r="D42" s="126">
        <v>-28.12</v>
      </c>
      <c r="E42" s="126">
        <v>5.54</v>
      </c>
      <c r="F42" s="129" t="s">
        <v>551</v>
      </c>
      <c r="G42" s="127">
        <v>-27.21</v>
      </c>
      <c r="H42" s="127">
        <v>5.73</v>
      </c>
      <c r="I42" s="127">
        <v>0.28999999999999998</v>
      </c>
      <c r="J42" s="127">
        <f t="shared" si="0"/>
        <v>-7.8908999999999994</v>
      </c>
      <c r="K42" s="127">
        <f t="shared" si="1"/>
        <v>1.6617</v>
      </c>
      <c r="L42" s="127"/>
    </row>
    <row r="43" spans="1:15">
      <c r="A43" s="22" t="s">
        <v>267</v>
      </c>
      <c r="B43" s="22" t="s">
        <v>249</v>
      </c>
      <c r="C43" s="22" t="s">
        <v>248</v>
      </c>
      <c r="D43" s="126">
        <v>-28.12</v>
      </c>
      <c r="E43" s="126">
        <v>5.54</v>
      </c>
      <c r="F43" s="129" t="s">
        <v>552</v>
      </c>
      <c r="G43" s="127">
        <v>-27.2</v>
      </c>
      <c r="H43" s="127">
        <v>4.49</v>
      </c>
      <c r="I43" s="127">
        <v>0.28999999999999998</v>
      </c>
      <c r="J43" s="127">
        <f t="shared" si="0"/>
        <v>-7.887999999999999</v>
      </c>
      <c r="K43" s="127">
        <f t="shared" si="1"/>
        <v>1.3021</v>
      </c>
      <c r="L43" s="127"/>
    </row>
    <row r="44" spans="1:15">
      <c r="A44" s="22" t="s">
        <v>267</v>
      </c>
      <c r="B44" s="22" t="s">
        <v>249</v>
      </c>
      <c r="C44" s="22" t="s">
        <v>248</v>
      </c>
      <c r="D44" s="126">
        <v>-28.12</v>
      </c>
      <c r="E44" s="126">
        <v>5.54</v>
      </c>
      <c r="F44" s="129" t="s">
        <v>553</v>
      </c>
      <c r="G44" s="127">
        <v>-25.34</v>
      </c>
      <c r="H44" s="127">
        <v>1.41</v>
      </c>
      <c r="I44" s="127">
        <v>0.02</v>
      </c>
      <c r="J44" s="127">
        <f t="shared" si="0"/>
        <v>-0.50680000000000003</v>
      </c>
      <c r="K44" s="127">
        <f t="shared" si="1"/>
        <v>2.8199999999999999E-2</v>
      </c>
      <c r="L44" s="127"/>
    </row>
    <row r="45" spans="1:15">
      <c r="A45" s="22" t="s">
        <v>267</v>
      </c>
      <c r="B45" s="22" t="s">
        <v>249</v>
      </c>
      <c r="C45" s="22" t="s">
        <v>248</v>
      </c>
      <c r="D45" s="126">
        <v>-28.12</v>
      </c>
      <c r="E45" s="126">
        <v>5.54</v>
      </c>
      <c r="F45" s="129" t="s">
        <v>554</v>
      </c>
      <c r="G45" s="127">
        <v>-28.64</v>
      </c>
      <c r="H45" s="127">
        <v>0.74</v>
      </c>
      <c r="I45" s="127">
        <v>0.35</v>
      </c>
      <c r="J45" s="127">
        <f t="shared" si="0"/>
        <v>-10.023999999999999</v>
      </c>
      <c r="K45" s="127">
        <f t="shared" si="1"/>
        <v>0.25900000000000001</v>
      </c>
      <c r="L45" s="127"/>
    </row>
    <row r="46" spans="1:15">
      <c r="A46" s="22" t="s">
        <v>267</v>
      </c>
      <c r="B46" s="22" t="s">
        <v>324</v>
      </c>
      <c r="C46" s="22" t="s">
        <v>321</v>
      </c>
      <c r="D46" s="126">
        <v>-27.21</v>
      </c>
      <c r="E46" s="126">
        <v>5.73</v>
      </c>
      <c r="F46" s="129" t="s">
        <v>550</v>
      </c>
      <c r="G46" s="127">
        <v>-28.015999999999998</v>
      </c>
      <c r="H46" s="127">
        <v>3.444</v>
      </c>
      <c r="I46" s="127">
        <v>0.65</v>
      </c>
      <c r="J46" s="127">
        <f t="shared" si="0"/>
        <v>-18.2104</v>
      </c>
      <c r="K46" s="127">
        <f t="shared" si="1"/>
        <v>2.2385999999999999</v>
      </c>
      <c r="L46" s="127">
        <f>SUM(J46:J49)</f>
        <v>-27.709399999999999</v>
      </c>
      <c r="M46" s="127">
        <f>SUM(K46:K49)</f>
        <v>3.4685999999999999</v>
      </c>
      <c r="N46" s="127">
        <f>AVERAGE(G46:G49)</f>
        <v>-27.298999999999999</v>
      </c>
      <c r="O46" s="127">
        <f>AVERAGE(H46:H49)</f>
        <v>2.5209999999999999</v>
      </c>
    </row>
    <row r="47" spans="1:15">
      <c r="A47" s="22" t="s">
        <v>267</v>
      </c>
      <c r="B47" s="22" t="s">
        <v>324</v>
      </c>
      <c r="C47" s="22" t="s">
        <v>321</v>
      </c>
      <c r="D47" s="126">
        <v>-27.21</v>
      </c>
      <c r="E47" s="126">
        <v>5.73</v>
      </c>
      <c r="F47" s="129" t="s">
        <v>552</v>
      </c>
      <c r="G47" s="127">
        <v>-27.2</v>
      </c>
      <c r="H47" s="127">
        <v>4.49</v>
      </c>
      <c r="I47" s="127">
        <v>0.25</v>
      </c>
      <c r="J47" s="127">
        <f t="shared" si="0"/>
        <v>-6.8</v>
      </c>
      <c r="K47" s="127">
        <f t="shared" si="1"/>
        <v>1.1225000000000001</v>
      </c>
      <c r="L47" s="127"/>
    </row>
    <row r="48" spans="1:15">
      <c r="A48" s="22" t="s">
        <v>267</v>
      </c>
      <c r="B48" s="22" t="s">
        <v>324</v>
      </c>
      <c r="C48" s="22" t="s">
        <v>321</v>
      </c>
      <c r="D48" s="126">
        <v>-27.21</v>
      </c>
      <c r="E48" s="126">
        <v>5.73</v>
      </c>
      <c r="F48" s="129" t="s">
        <v>553</v>
      </c>
      <c r="G48" s="127">
        <v>-25.34</v>
      </c>
      <c r="H48" s="127">
        <v>1.41</v>
      </c>
      <c r="I48" s="127">
        <v>0.05</v>
      </c>
      <c r="J48" s="127">
        <f t="shared" si="0"/>
        <v>-1.2670000000000001</v>
      </c>
      <c r="K48" s="127">
        <f t="shared" si="1"/>
        <v>7.0499999999999993E-2</v>
      </c>
      <c r="L48" s="127"/>
    </row>
    <row r="49" spans="1:15">
      <c r="A49" s="22" t="s">
        <v>267</v>
      </c>
      <c r="B49" s="22" t="s">
        <v>324</v>
      </c>
      <c r="C49" s="22" t="s">
        <v>321</v>
      </c>
      <c r="D49" s="126">
        <v>-27.21</v>
      </c>
      <c r="E49" s="126">
        <v>5.73</v>
      </c>
      <c r="F49" s="129" t="s">
        <v>554</v>
      </c>
      <c r="G49" s="127">
        <v>-28.64</v>
      </c>
      <c r="H49" s="127">
        <v>0.74</v>
      </c>
      <c r="I49" s="127">
        <v>0.05</v>
      </c>
      <c r="J49" s="127">
        <f t="shared" si="0"/>
        <v>-1.4320000000000002</v>
      </c>
      <c r="K49" s="127">
        <f t="shared" si="1"/>
        <v>3.6999999999999998E-2</v>
      </c>
      <c r="L49" s="127"/>
    </row>
    <row r="50" spans="1:15">
      <c r="A50" s="22" t="s">
        <v>267</v>
      </c>
      <c r="B50" s="22" t="s">
        <v>331</v>
      </c>
      <c r="C50" s="22" t="s">
        <v>328</v>
      </c>
      <c r="D50" s="126">
        <v>-27.2</v>
      </c>
      <c r="E50" s="126">
        <v>4.49</v>
      </c>
      <c r="F50" s="129" t="s">
        <v>550</v>
      </c>
      <c r="G50" s="127">
        <v>-28.015999999999998</v>
      </c>
      <c r="H50" s="127">
        <v>3.444</v>
      </c>
      <c r="I50" s="127">
        <v>0.3</v>
      </c>
      <c r="J50" s="127">
        <f t="shared" si="0"/>
        <v>-8.4047999999999998</v>
      </c>
      <c r="K50" s="127">
        <f t="shared" si="1"/>
        <v>1.0331999999999999</v>
      </c>
      <c r="L50" s="127">
        <f>SUM(J50:J52)</f>
        <v>-27.297800000000002</v>
      </c>
      <c r="M50" s="127">
        <f>SUM(K50:K52)</f>
        <v>1.7856999999999998</v>
      </c>
      <c r="N50" s="127">
        <f>AVERAGE(G50:G52)</f>
        <v>-27.331999999999997</v>
      </c>
      <c r="O50" s="127">
        <f>AVERAGE(H50:H52)</f>
        <v>1.8646666666666667</v>
      </c>
    </row>
    <row r="51" spans="1:15">
      <c r="A51" s="22" t="s">
        <v>267</v>
      </c>
      <c r="B51" s="22" t="s">
        <v>331</v>
      </c>
      <c r="C51" s="22" t="s">
        <v>328</v>
      </c>
      <c r="D51" s="126">
        <v>-27.2</v>
      </c>
      <c r="E51" s="126">
        <v>4.49</v>
      </c>
      <c r="F51" s="129" t="s">
        <v>553</v>
      </c>
      <c r="G51" s="127">
        <v>-25.34</v>
      </c>
      <c r="H51" s="127">
        <v>1.41</v>
      </c>
      <c r="I51" s="127">
        <v>0.35</v>
      </c>
      <c r="J51" s="127">
        <f t="shared" si="0"/>
        <v>-8.8689999999999998</v>
      </c>
      <c r="K51" s="127">
        <f t="shared" si="1"/>
        <v>0.49349999999999994</v>
      </c>
      <c r="L51" s="127"/>
    </row>
    <row r="52" spans="1:15">
      <c r="A52" s="22" t="s">
        <v>267</v>
      </c>
      <c r="B52" s="22" t="s">
        <v>331</v>
      </c>
      <c r="C52" s="22" t="s">
        <v>328</v>
      </c>
      <c r="D52" s="126">
        <v>-27.2</v>
      </c>
      <c r="E52" s="126">
        <v>4.49</v>
      </c>
      <c r="F52" s="129" t="s">
        <v>554</v>
      </c>
      <c r="G52" s="127">
        <v>-28.64</v>
      </c>
      <c r="H52" s="127">
        <v>0.74</v>
      </c>
      <c r="I52" s="127">
        <v>0.35</v>
      </c>
      <c r="J52" s="127">
        <f t="shared" si="0"/>
        <v>-10.023999999999999</v>
      </c>
      <c r="K52" s="127">
        <f t="shared" si="1"/>
        <v>0.25900000000000001</v>
      </c>
      <c r="L52" s="127"/>
    </row>
    <row r="53" spans="1:15">
      <c r="A53" s="22" t="s">
        <v>267</v>
      </c>
      <c r="B53" s="22" t="s">
        <v>361</v>
      </c>
      <c r="C53" s="22" t="s">
        <v>342</v>
      </c>
      <c r="D53" s="126">
        <v>-28.015999999999998</v>
      </c>
      <c r="E53" s="126">
        <v>3.444</v>
      </c>
      <c r="F53" s="126" t="s">
        <v>554</v>
      </c>
      <c r="G53" s="127">
        <v>-28.64</v>
      </c>
      <c r="H53" s="127">
        <v>0.74</v>
      </c>
      <c r="I53" s="127">
        <v>1</v>
      </c>
      <c r="J53" s="127">
        <f t="shared" si="0"/>
        <v>-28.64</v>
      </c>
      <c r="K53" s="127">
        <f t="shared" si="1"/>
        <v>0.74</v>
      </c>
      <c r="L53" s="127">
        <f>SUM(J53)</f>
        <v>-28.64</v>
      </c>
      <c r="M53" s="5">
        <f>SUM(H53*I53)</f>
        <v>0.74</v>
      </c>
      <c r="N53" s="127">
        <f>AVERAGE(G52)</f>
        <v>-28.64</v>
      </c>
      <c r="O53" s="127">
        <f>AVERAGE(H52)</f>
        <v>0.74</v>
      </c>
    </row>
    <row r="54" spans="1:15">
      <c r="A54" s="22" t="s">
        <v>267</v>
      </c>
      <c r="B54" s="22" t="s">
        <v>338</v>
      </c>
      <c r="C54" s="22" t="s">
        <v>335</v>
      </c>
      <c r="D54" s="126">
        <v>-25.34</v>
      </c>
      <c r="E54" s="126">
        <v>1.41</v>
      </c>
      <c r="F54" s="126" t="s">
        <v>554</v>
      </c>
      <c r="G54" s="127">
        <v>-28.64</v>
      </c>
      <c r="H54" s="127">
        <v>0.74</v>
      </c>
      <c r="I54" s="127">
        <v>1</v>
      </c>
      <c r="J54" s="127">
        <f t="shared" si="0"/>
        <v>-28.64</v>
      </c>
      <c r="K54" s="127">
        <f t="shared" si="1"/>
        <v>0.74</v>
      </c>
      <c r="L54" s="127">
        <f>SUM(J54)</f>
        <v>-28.64</v>
      </c>
      <c r="M54" s="5">
        <f>SUM(H54*I54)</f>
        <v>0.74</v>
      </c>
      <c r="N54" s="127">
        <f>AVERAGE(G53)</f>
        <v>-28.64</v>
      </c>
      <c r="O54" s="127">
        <f>AVERAGE(H53)</f>
        <v>0.74</v>
      </c>
    </row>
    <row r="55" spans="1:15">
      <c r="A55" s="22" t="s">
        <v>266</v>
      </c>
      <c r="B55" s="22" t="s">
        <v>555</v>
      </c>
      <c r="C55" s="22" t="s">
        <v>291</v>
      </c>
      <c r="D55" s="126">
        <v>-23.89</v>
      </c>
      <c r="E55" s="126">
        <v>9.1</v>
      </c>
      <c r="F55" s="126" t="s">
        <v>544</v>
      </c>
      <c r="G55" s="127">
        <v>-26.82</v>
      </c>
      <c r="H55" s="127">
        <v>5.58</v>
      </c>
      <c r="I55" s="127">
        <v>0.3</v>
      </c>
      <c r="J55" s="127">
        <f t="shared" si="0"/>
        <v>-8.0459999999999994</v>
      </c>
      <c r="K55" s="127">
        <f t="shared" si="1"/>
        <v>1.6739999999999999</v>
      </c>
      <c r="L55" s="127">
        <f>SUM(J55:J60)</f>
        <v>-25.779500000000002</v>
      </c>
      <c r="M55" s="127">
        <f>SUM(K55:K60)</f>
        <v>6.8080999999999996</v>
      </c>
      <c r="N55" s="127">
        <f>AVERAGE(G55:G60)</f>
        <v>-25.436666666666667</v>
      </c>
      <c r="O55" s="127">
        <f>AVERAGE(H55:H60)</f>
        <v>6.6449999999999987</v>
      </c>
    </row>
    <row r="56" spans="1:15">
      <c r="A56" s="22" t="s">
        <v>266</v>
      </c>
      <c r="B56" s="22" t="s">
        <v>555</v>
      </c>
      <c r="C56" s="22" t="s">
        <v>291</v>
      </c>
      <c r="D56" s="126">
        <v>-23.89</v>
      </c>
      <c r="E56" s="126">
        <v>9.1</v>
      </c>
      <c r="F56" s="126" t="s">
        <v>545</v>
      </c>
      <c r="G56" s="127">
        <v>-24.8</v>
      </c>
      <c r="H56" s="127">
        <v>7.78</v>
      </c>
      <c r="I56" s="127">
        <v>0.35</v>
      </c>
      <c r="J56" s="127">
        <f t="shared" si="0"/>
        <v>-8.68</v>
      </c>
      <c r="K56" s="127">
        <f t="shared" si="1"/>
        <v>2.7229999999999999</v>
      </c>
      <c r="L56" s="127"/>
    </row>
    <row r="57" spans="1:15">
      <c r="A57" s="22" t="s">
        <v>266</v>
      </c>
      <c r="B57" s="22" t="s">
        <v>555</v>
      </c>
      <c r="C57" s="22" t="s">
        <v>291</v>
      </c>
      <c r="D57" s="126">
        <v>-23.89</v>
      </c>
      <c r="E57" s="126">
        <v>9.1</v>
      </c>
      <c r="F57" s="126" t="s">
        <v>546</v>
      </c>
      <c r="G57" s="127">
        <v>-25.15</v>
      </c>
      <c r="H57" s="127">
        <v>7.04</v>
      </c>
      <c r="I57" s="127">
        <v>0.03</v>
      </c>
      <c r="J57" s="127">
        <f t="shared" si="0"/>
        <v>-0.75449999999999995</v>
      </c>
      <c r="K57" s="127">
        <f t="shared" si="1"/>
        <v>0.2112</v>
      </c>
      <c r="L57" s="127"/>
    </row>
    <row r="58" spans="1:15">
      <c r="A58" s="22" t="s">
        <v>266</v>
      </c>
      <c r="B58" s="22" t="s">
        <v>555</v>
      </c>
      <c r="C58" s="22" t="s">
        <v>291</v>
      </c>
      <c r="D58" s="126">
        <v>-23.89</v>
      </c>
      <c r="E58" s="126">
        <v>9.1</v>
      </c>
      <c r="F58" s="126" t="s">
        <v>547</v>
      </c>
      <c r="G58" s="127">
        <v>-24.4</v>
      </c>
      <c r="H58" s="127">
        <v>5.9</v>
      </c>
      <c r="I58" s="127">
        <v>0.1</v>
      </c>
      <c r="J58" s="127">
        <f t="shared" si="0"/>
        <v>-2.44</v>
      </c>
      <c r="K58" s="127">
        <f t="shared" si="1"/>
        <v>0.59000000000000008</v>
      </c>
      <c r="L58" s="127"/>
    </row>
    <row r="59" spans="1:15">
      <c r="A59" s="22" t="s">
        <v>266</v>
      </c>
      <c r="B59" s="22" t="s">
        <v>555</v>
      </c>
      <c r="C59" s="22" t="s">
        <v>291</v>
      </c>
      <c r="D59" s="126">
        <v>-23.89</v>
      </c>
      <c r="E59" s="126">
        <v>9.1</v>
      </c>
      <c r="F59" s="126" t="s">
        <v>548</v>
      </c>
      <c r="G59" s="127">
        <v>-25.45</v>
      </c>
      <c r="H59" s="127">
        <v>7.02</v>
      </c>
      <c r="I59" s="127">
        <v>0.22</v>
      </c>
      <c r="J59" s="127">
        <f t="shared" si="0"/>
        <v>-5.5990000000000002</v>
      </c>
      <c r="K59" s="127">
        <f t="shared" si="1"/>
        <v>1.5444</v>
      </c>
      <c r="L59" s="127"/>
    </row>
    <row r="60" spans="1:15">
      <c r="A60" s="22" t="s">
        <v>266</v>
      </c>
      <c r="B60" s="22" t="s">
        <v>555</v>
      </c>
      <c r="C60" s="22" t="s">
        <v>291</v>
      </c>
      <c r="D60" s="126">
        <v>-23.89</v>
      </c>
      <c r="E60" s="126">
        <v>9.1</v>
      </c>
      <c r="F60" s="126" t="s">
        <v>549</v>
      </c>
      <c r="G60" s="127">
        <v>-26</v>
      </c>
      <c r="H60" s="127">
        <v>6.55</v>
      </c>
      <c r="I60" s="127">
        <v>0.01</v>
      </c>
      <c r="J60" s="127">
        <f t="shared" si="0"/>
        <v>-0.26</v>
      </c>
      <c r="K60" s="127">
        <f t="shared" si="1"/>
        <v>6.5500000000000003E-2</v>
      </c>
      <c r="L60" s="127"/>
    </row>
    <row r="61" spans="1:15">
      <c r="A61" s="22" t="s">
        <v>266</v>
      </c>
      <c r="B61" s="22" t="s">
        <v>207</v>
      </c>
      <c r="C61" s="22" t="s">
        <v>310</v>
      </c>
      <c r="D61" s="126">
        <v>-26.82</v>
      </c>
      <c r="E61" s="126">
        <v>5.58</v>
      </c>
      <c r="F61" s="129" t="s">
        <v>550</v>
      </c>
      <c r="G61" s="130">
        <v>-28.562000000000001</v>
      </c>
      <c r="H61" s="130">
        <v>2.4779999999999998</v>
      </c>
      <c r="I61" s="127">
        <v>0.14000000000000001</v>
      </c>
      <c r="J61" s="127">
        <f t="shared" si="0"/>
        <v>-3.9986800000000007</v>
      </c>
      <c r="K61" s="127">
        <f t="shared" si="1"/>
        <v>0.34692000000000001</v>
      </c>
      <c r="L61" s="127">
        <f>SUM(J61:J64)</f>
        <v>-28.57498</v>
      </c>
      <c r="M61" s="127">
        <f>SUM(K61:K64)</f>
        <v>4.1554199999999994</v>
      </c>
      <c r="N61" s="127">
        <f>AVERAGE(G61:G64)</f>
        <v>-27.945499999999999</v>
      </c>
      <c r="O61" s="127">
        <f>AVERAGE(H61:H64)</f>
        <v>3.6069999999999998</v>
      </c>
    </row>
    <row r="62" spans="1:15">
      <c r="A62" s="22" t="s">
        <v>266</v>
      </c>
      <c r="B62" s="22" t="s">
        <v>207</v>
      </c>
      <c r="C62" s="22" t="s">
        <v>310</v>
      </c>
      <c r="D62" s="126">
        <v>-26.82</v>
      </c>
      <c r="E62" s="126">
        <v>5.58</v>
      </c>
      <c r="F62" s="129" t="s">
        <v>551</v>
      </c>
      <c r="G62" s="127">
        <v>-28.55</v>
      </c>
      <c r="H62" s="127">
        <v>6.8</v>
      </c>
      <c r="I62" s="127">
        <v>0.5</v>
      </c>
      <c r="J62" s="127">
        <f t="shared" si="0"/>
        <v>-14.275</v>
      </c>
      <c r="K62" s="127">
        <f t="shared" si="1"/>
        <v>3.4</v>
      </c>
      <c r="L62" s="127"/>
    </row>
    <row r="63" spans="1:15">
      <c r="A63" s="22" t="s">
        <v>266</v>
      </c>
      <c r="B63" s="22" t="s">
        <v>207</v>
      </c>
      <c r="C63" s="22" t="s">
        <v>310</v>
      </c>
      <c r="D63" s="126">
        <v>-26.82</v>
      </c>
      <c r="E63" s="126">
        <v>5.58</v>
      </c>
      <c r="F63" s="129" t="s">
        <v>553</v>
      </c>
      <c r="G63" s="127">
        <v>-25.98</v>
      </c>
      <c r="H63" s="127">
        <v>4.0999999999999996</v>
      </c>
      <c r="I63" s="127">
        <v>0.01</v>
      </c>
      <c r="J63" s="127">
        <f t="shared" si="0"/>
        <v>-0.25980000000000003</v>
      </c>
      <c r="K63" s="127">
        <f t="shared" si="1"/>
        <v>4.0999999999999995E-2</v>
      </c>
      <c r="L63" s="127"/>
      <c r="M63" s="127"/>
    </row>
    <row r="64" spans="1:15">
      <c r="A64" s="22" t="s">
        <v>266</v>
      </c>
      <c r="B64" s="22" t="s">
        <v>207</v>
      </c>
      <c r="C64" s="22" t="s">
        <v>310</v>
      </c>
      <c r="D64" s="126">
        <v>-26.82</v>
      </c>
      <c r="E64" s="126">
        <v>5.58</v>
      </c>
      <c r="F64" s="129" t="s">
        <v>554</v>
      </c>
      <c r="G64" s="121">
        <v>-28.69</v>
      </c>
      <c r="H64" s="121">
        <v>1.05</v>
      </c>
      <c r="I64" s="127">
        <v>0.35</v>
      </c>
      <c r="J64" s="127">
        <f t="shared" si="0"/>
        <v>-10.041499999999999</v>
      </c>
      <c r="K64" s="127">
        <f t="shared" si="1"/>
        <v>0.36749999999999999</v>
      </c>
      <c r="L64" s="127"/>
    </row>
    <row r="65" spans="1:15">
      <c r="A65" s="22" t="s">
        <v>266</v>
      </c>
      <c r="B65" s="22" t="s">
        <v>236</v>
      </c>
      <c r="C65" s="22" t="s">
        <v>311</v>
      </c>
      <c r="D65" s="126">
        <v>-24.8</v>
      </c>
      <c r="E65" s="126">
        <v>7.78</v>
      </c>
      <c r="F65" s="129" t="s">
        <v>550</v>
      </c>
      <c r="G65" s="130">
        <v>-28.562000000000001</v>
      </c>
      <c r="H65" s="130">
        <v>2.4779999999999998</v>
      </c>
      <c r="I65" s="130">
        <v>0.24</v>
      </c>
      <c r="J65" s="127">
        <f t="shared" si="0"/>
        <v>-6.8548799999999996</v>
      </c>
      <c r="K65" s="127">
        <f t="shared" si="1"/>
        <v>0.59471999999999992</v>
      </c>
      <c r="L65" s="127">
        <f>SUM(J65:J68)</f>
        <v>-28.562179999999998</v>
      </c>
      <c r="M65" s="127">
        <f>SUM(K65:K68)</f>
        <v>4.2982200000000006</v>
      </c>
      <c r="N65" s="127">
        <f>AVERAGE(G65:G68)</f>
        <v>-27.945499999999999</v>
      </c>
      <c r="O65" s="127">
        <f>AVERAGE(H65:H68)</f>
        <v>3.6069999999999998</v>
      </c>
    </row>
    <row r="66" spans="1:15">
      <c r="A66" s="22" t="s">
        <v>266</v>
      </c>
      <c r="B66" s="22" t="s">
        <v>236</v>
      </c>
      <c r="C66" s="22" t="s">
        <v>311</v>
      </c>
      <c r="D66" s="126">
        <v>-24.8</v>
      </c>
      <c r="E66" s="126">
        <v>7.78</v>
      </c>
      <c r="F66" s="129" t="s">
        <v>551</v>
      </c>
      <c r="G66" s="127">
        <v>-28.55</v>
      </c>
      <c r="H66" s="127">
        <v>6.8</v>
      </c>
      <c r="I66" s="127">
        <v>0.5</v>
      </c>
      <c r="J66" s="127">
        <f t="shared" si="0"/>
        <v>-14.275</v>
      </c>
      <c r="K66" s="127">
        <f t="shared" si="1"/>
        <v>3.4</v>
      </c>
      <c r="L66" s="127"/>
      <c r="N66" s="127"/>
      <c r="O66" s="127"/>
    </row>
    <row r="67" spans="1:15">
      <c r="A67" s="22" t="s">
        <v>266</v>
      </c>
      <c r="B67" s="22" t="s">
        <v>236</v>
      </c>
      <c r="C67" s="22" t="s">
        <v>311</v>
      </c>
      <c r="D67" s="126">
        <v>-24.8</v>
      </c>
      <c r="E67" s="126">
        <v>7.78</v>
      </c>
      <c r="F67" s="129" t="s">
        <v>553</v>
      </c>
      <c r="G67" s="127">
        <v>-25.98</v>
      </c>
      <c r="H67" s="127">
        <v>4.0999999999999996</v>
      </c>
      <c r="I67" s="127">
        <v>0.01</v>
      </c>
      <c r="J67" s="127">
        <f t="shared" si="0"/>
        <v>-0.25980000000000003</v>
      </c>
      <c r="K67" s="127">
        <f t="shared" si="1"/>
        <v>4.0999999999999995E-2</v>
      </c>
      <c r="L67" s="127"/>
    </row>
    <row r="68" spans="1:15">
      <c r="A68" s="22" t="s">
        <v>266</v>
      </c>
      <c r="B68" s="22" t="s">
        <v>236</v>
      </c>
      <c r="C68" s="22" t="s">
        <v>311</v>
      </c>
      <c r="D68" s="126">
        <v>-24.8</v>
      </c>
      <c r="E68" s="126">
        <v>7.78</v>
      </c>
      <c r="F68" s="129" t="s">
        <v>554</v>
      </c>
      <c r="G68" s="121">
        <v>-28.69</v>
      </c>
      <c r="H68" s="121">
        <v>1.05</v>
      </c>
      <c r="I68" s="121">
        <v>0.25</v>
      </c>
      <c r="J68" s="127">
        <f t="shared" si="0"/>
        <v>-7.1725000000000003</v>
      </c>
      <c r="K68" s="127">
        <f t="shared" si="1"/>
        <v>0.26250000000000001</v>
      </c>
      <c r="L68" s="127"/>
    </row>
    <row r="69" spans="1:15">
      <c r="A69" s="22" t="s">
        <v>266</v>
      </c>
      <c r="B69" s="22" t="s">
        <v>183</v>
      </c>
      <c r="C69" s="22" t="s">
        <v>309</v>
      </c>
      <c r="D69" s="126">
        <v>-25.15</v>
      </c>
      <c r="E69" s="126">
        <v>7.04</v>
      </c>
      <c r="F69" s="129" t="s">
        <v>550</v>
      </c>
      <c r="G69" s="130">
        <v>-28.562000000000001</v>
      </c>
      <c r="H69" s="130">
        <v>2.4779999999999998</v>
      </c>
      <c r="I69" s="128">
        <v>0.01</v>
      </c>
      <c r="J69" s="127">
        <f t="shared" si="0"/>
        <v>-0.28562000000000004</v>
      </c>
      <c r="K69" s="127">
        <f t="shared" si="1"/>
        <v>2.4779999999999996E-2</v>
      </c>
      <c r="L69" s="127">
        <f>SUM(J69:J72)</f>
        <v>-28.566420000000001</v>
      </c>
      <c r="M69" s="127">
        <f>SUM(K69:K72)</f>
        <v>5.0047800000000011</v>
      </c>
      <c r="N69" s="127">
        <f>AVERAGE(G69:G72)</f>
        <v>-27.945499999999999</v>
      </c>
      <c r="O69" s="127">
        <f>AVERAGE(H69:H72)</f>
        <v>3.6069999999999998</v>
      </c>
    </row>
    <row r="70" spans="1:15">
      <c r="A70" s="22" t="s">
        <v>266</v>
      </c>
      <c r="B70" s="22" t="s">
        <v>183</v>
      </c>
      <c r="C70" s="22" t="s">
        <v>309</v>
      </c>
      <c r="D70" s="126">
        <v>-25.15</v>
      </c>
      <c r="E70" s="126">
        <v>7.04</v>
      </c>
      <c r="F70" s="129" t="s">
        <v>551</v>
      </c>
      <c r="G70" s="127">
        <v>-28.55</v>
      </c>
      <c r="H70" s="127">
        <v>6.8</v>
      </c>
      <c r="I70" s="127">
        <v>0.68</v>
      </c>
      <c r="J70" s="127">
        <f t="shared" si="0"/>
        <v>-19.414000000000001</v>
      </c>
      <c r="K70" s="127">
        <f t="shared" si="1"/>
        <v>4.6240000000000006</v>
      </c>
      <c r="L70" s="127"/>
    </row>
    <row r="71" spans="1:15">
      <c r="A71" s="22" t="s">
        <v>266</v>
      </c>
      <c r="B71" s="22" t="s">
        <v>183</v>
      </c>
      <c r="C71" s="22" t="s">
        <v>309</v>
      </c>
      <c r="D71" s="126">
        <v>-25.15</v>
      </c>
      <c r="E71" s="126">
        <v>7.04</v>
      </c>
      <c r="F71" s="129" t="s">
        <v>553</v>
      </c>
      <c r="G71" s="127">
        <v>-25.98</v>
      </c>
      <c r="H71" s="127">
        <v>4.0999999999999996</v>
      </c>
      <c r="I71" s="127">
        <v>0.01</v>
      </c>
      <c r="J71" s="127">
        <f t="shared" si="0"/>
        <v>-0.25980000000000003</v>
      </c>
      <c r="K71" s="127">
        <f t="shared" si="1"/>
        <v>4.0999999999999995E-2</v>
      </c>
      <c r="L71" s="127"/>
      <c r="N71" s="127"/>
      <c r="O71" s="127"/>
    </row>
    <row r="72" spans="1:15">
      <c r="A72" s="22" t="s">
        <v>266</v>
      </c>
      <c r="B72" s="22" t="s">
        <v>183</v>
      </c>
      <c r="C72" s="22" t="s">
        <v>309</v>
      </c>
      <c r="D72" s="126">
        <v>-25.15</v>
      </c>
      <c r="E72" s="126">
        <v>7.04</v>
      </c>
      <c r="F72" s="129" t="s">
        <v>554</v>
      </c>
      <c r="G72" s="121">
        <v>-28.69</v>
      </c>
      <c r="H72" s="121">
        <v>1.05</v>
      </c>
      <c r="I72" s="121">
        <v>0.3</v>
      </c>
      <c r="J72" s="127">
        <f t="shared" si="0"/>
        <v>-8.6069999999999993</v>
      </c>
      <c r="K72" s="127">
        <f t="shared" si="1"/>
        <v>0.315</v>
      </c>
      <c r="L72" s="127"/>
    </row>
    <row r="73" spans="1:15">
      <c r="A73" s="22" t="s">
        <v>266</v>
      </c>
      <c r="B73" s="22" t="s">
        <v>195</v>
      </c>
      <c r="C73" s="22" t="s">
        <v>272</v>
      </c>
      <c r="D73" s="126">
        <v>-24.4</v>
      </c>
      <c r="E73" s="126">
        <v>5.9</v>
      </c>
      <c r="F73" s="129" t="s">
        <v>550</v>
      </c>
      <c r="G73" s="130">
        <v>-28.562000000000001</v>
      </c>
      <c r="H73" s="130">
        <v>2.4779999999999998</v>
      </c>
      <c r="I73" s="130">
        <v>0.01</v>
      </c>
      <c r="J73" s="127">
        <f t="shared" si="0"/>
        <v>-0.28562000000000004</v>
      </c>
      <c r="K73" s="127">
        <f t="shared" si="1"/>
        <v>2.4779999999999996E-2</v>
      </c>
      <c r="L73" s="127">
        <f>SUM(J73:J76)</f>
        <v>-28.636420000000001</v>
      </c>
      <c r="M73" s="127">
        <f>SUM(K73:K76)</f>
        <v>2.1297800000000002</v>
      </c>
      <c r="N73" s="127">
        <f>AVERAGE(G73:G76)</f>
        <v>-27.945499999999999</v>
      </c>
      <c r="O73" s="127">
        <f>AVERAGE(H73:H76)</f>
        <v>3.6069999999999998</v>
      </c>
    </row>
    <row r="74" spans="1:15">
      <c r="A74" s="22" t="s">
        <v>266</v>
      </c>
      <c r="B74" s="22" t="s">
        <v>195</v>
      </c>
      <c r="C74" s="22" t="s">
        <v>272</v>
      </c>
      <c r="D74" s="126">
        <v>-24.4</v>
      </c>
      <c r="E74" s="126">
        <v>5.9</v>
      </c>
      <c r="F74" s="129" t="s">
        <v>551</v>
      </c>
      <c r="G74" s="127">
        <v>-28.55</v>
      </c>
      <c r="H74" s="127">
        <v>6.8</v>
      </c>
      <c r="I74" s="127">
        <v>0.18</v>
      </c>
      <c r="J74" s="127">
        <f t="shared" si="0"/>
        <v>-5.1390000000000002</v>
      </c>
      <c r="K74" s="127">
        <f t="shared" si="1"/>
        <v>1.224</v>
      </c>
      <c r="L74" s="127"/>
    </row>
    <row r="75" spans="1:15">
      <c r="A75" s="22" t="s">
        <v>266</v>
      </c>
      <c r="B75" s="22" t="s">
        <v>195</v>
      </c>
      <c r="C75" s="22" t="s">
        <v>272</v>
      </c>
      <c r="D75" s="126">
        <v>-24.4</v>
      </c>
      <c r="E75" s="126">
        <v>5.9</v>
      </c>
      <c r="F75" s="129" t="s">
        <v>553</v>
      </c>
      <c r="G75" s="127">
        <v>-25.98</v>
      </c>
      <c r="H75" s="127">
        <v>4.0999999999999996</v>
      </c>
      <c r="I75" s="127">
        <v>0.01</v>
      </c>
      <c r="J75" s="127">
        <f t="shared" ref="J75:J138" si="2">G75*I75</f>
        <v>-0.25980000000000003</v>
      </c>
      <c r="K75" s="127">
        <f t="shared" ref="K75:K138" si="3">H75*I75</f>
        <v>4.0999999999999995E-2</v>
      </c>
      <c r="L75" s="127"/>
    </row>
    <row r="76" spans="1:15">
      <c r="A76" s="22" t="s">
        <v>266</v>
      </c>
      <c r="B76" s="22" t="s">
        <v>195</v>
      </c>
      <c r="C76" s="22" t="s">
        <v>272</v>
      </c>
      <c r="D76" s="126">
        <v>-24.4</v>
      </c>
      <c r="E76" s="126">
        <v>5.9</v>
      </c>
      <c r="F76" s="129" t="s">
        <v>554</v>
      </c>
      <c r="G76" s="121">
        <v>-28.69</v>
      </c>
      <c r="H76" s="121">
        <v>1.05</v>
      </c>
      <c r="I76" s="121">
        <v>0.8</v>
      </c>
      <c r="J76" s="127">
        <f t="shared" si="2"/>
        <v>-22.952000000000002</v>
      </c>
      <c r="K76" s="127">
        <f t="shared" si="3"/>
        <v>0.84000000000000008</v>
      </c>
      <c r="L76" s="127"/>
      <c r="N76" s="127"/>
      <c r="O76" s="127"/>
    </row>
    <row r="77" spans="1:15">
      <c r="A77" s="22" t="s">
        <v>266</v>
      </c>
      <c r="B77" s="22" t="s">
        <v>223</v>
      </c>
      <c r="C77" s="22" t="s">
        <v>225</v>
      </c>
      <c r="D77" s="126">
        <v>-25.45</v>
      </c>
      <c r="E77" s="126">
        <v>7.02</v>
      </c>
      <c r="F77" s="129" t="s">
        <v>550</v>
      </c>
      <c r="G77" s="130">
        <v>-28.562000000000001</v>
      </c>
      <c r="H77" s="130">
        <v>2.4779999999999998</v>
      </c>
      <c r="I77" s="130">
        <v>0.05</v>
      </c>
      <c r="J77" s="127">
        <f t="shared" si="2"/>
        <v>-1.4281000000000001</v>
      </c>
      <c r="K77" s="127">
        <f t="shared" si="3"/>
        <v>0.1239</v>
      </c>
      <c r="L77" s="127">
        <f>SUM(J77:J80)</f>
        <v>-28.543500000000002</v>
      </c>
      <c r="M77" s="127">
        <f>SUM(K77:K80)</f>
        <v>3.6278999999999995</v>
      </c>
      <c r="N77" s="127">
        <f>AVERAGE(G77:G80)</f>
        <v>-27.945499999999999</v>
      </c>
      <c r="O77" s="127">
        <f>AVERAGE(H77:H80)</f>
        <v>3.6069999999999998</v>
      </c>
    </row>
    <row r="78" spans="1:15">
      <c r="A78" s="22" t="s">
        <v>266</v>
      </c>
      <c r="B78" s="22" t="s">
        <v>223</v>
      </c>
      <c r="C78" s="22" t="s">
        <v>225</v>
      </c>
      <c r="D78" s="126">
        <v>-25.45</v>
      </c>
      <c r="E78" s="126">
        <v>7.02</v>
      </c>
      <c r="F78" s="129" t="s">
        <v>551</v>
      </c>
      <c r="G78" s="127">
        <v>-28.55</v>
      </c>
      <c r="H78" s="127">
        <v>6.8</v>
      </c>
      <c r="I78" s="127">
        <v>0.42</v>
      </c>
      <c r="J78" s="127">
        <f t="shared" si="2"/>
        <v>-11.991</v>
      </c>
      <c r="K78" s="127">
        <f t="shared" si="3"/>
        <v>2.8559999999999999</v>
      </c>
      <c r="L78" s="127"/>
    </row>
    <row r="79" spans="1:15">
      <c r="A79" s="22" t="s">
        <v>266</v>
      </c>
      <c r="B79" s="22" t="s">
        <v>223</v>
      </c>
      <c r="C79" s="22" t="s">
        <v>225</v>
      </c>
      <c r="D79" s="126">
        <v>-25.45</v>
      </c>
      <c r="E79" s="126">
        <v>7.02</v>
      </c>
      <c r="F79" s="129" t="s">
        <v>553</v>
      </c>
      <c r="G79" s="127">
        <v>-25.98</v>
      </c>
      <c r="H79" s="127">
        <v>4.0999999999999996</v>
      </c>
      <c r="I79" s="127">
        <v>0.03</v>
      </c>
      <c r="J79" s="127">
        <f t="shared" si="2"/>
        <v>-0.77939999999999998</v>
      </c>
      <c r="K79" s="127">
        <f t="shared" si="3"/>
        <v>0.12299999999999998</v>
      </c>
      <c r="L79" s="127"/>
    </row>
    <row r="80" spans="1:15">
      <c r="A80" s="22" t="s">
        <v>266</v>
      </c>
      <c r="B80" s="22" t="s">
        <v>223</v>
      </c>
      <c r="C80" s="22" t="s">
        <v>225</v>
      </c>
      <c r="D80" s="126">
        <v>-25.45</v>
      </c>
      <c r="E80" s="126">
        <v>7.02</v>
      </c>
      <c r="F80" s="129" t="s">
        <v>554</v>
      </c>
      <c r="G80" s="121">
        <v>-28.69</v>
      </c>
      <c r="H80" s="121">
        <v>1.05</v>
      </c>
      <c r="I80" s="121">
        <v>0.5</v>
      </c>
      <c r="J80" s="127">
        <f t="shared" si="2"/>
        <v>-14.345000000000001</v>
      </c>
      <c r="K80" s="127">
        <f t="shared" si="3"/>
        <v>0.52500000000000002</v>
      </c>
      <c r="L80" s="127"/>
    </row>
    <row r="81" spans="1:15">
      <c r="A81" s="22" t="s">
        <v>266</v>
      </c>
      <c r="B81" s="22" t="s">
        <v>246</v>
      </c>
      <c r="C81" s="22" t="s">
        <v>248</v>
      </c>
      <c r="D81" s="126">
        <v>-26</v>
      </c>
      <c r="E81" s="126">
        <v>6.55</v>
      </c>
      <c r="F81" s="129" t="s">
        <v>550</v>
      </c>
      <c r="G81" s="130">
        <v>-28.562000000000001</v>
      </c>
      <c r="H81" s="130">
        <v>2.4779999999999998</v>
      </c>
      <c r="I81" s="130">
        <v>0.02</v>
      </c>
      <c r="J81" s="127">
        <f t="shared" si="2"/>
        <v>-0.57124000000000008</v>
      </c>
      <c r="K81" s="127">
        <f t="shared" si="3"/>
        <v>4.9559999999999993E-2</v>
      </c>
      <c r="L81" s="127">
        <f>SUM(J81:J84)</f>
        <v>-27.691339999999997</v>
      </c>
      <c r="M81" s="127">
        <f>SUM(K81:K84)</f>
        <v>4.4430599999999991</v>
      </c>
      <c r="N81" s="127">
        <f>AVERAGE(G81:G84)</f>
        <v>-27.945499999999999</v>
      </c>
      <c r="O81" s="127">
        <f>AVERAGE(H81:H84)</f>
        <v>3.6069999999999998</v>
      </c>
    </row>
    <row r="82" spans="1:15">
      <c r="A82" s="22" t="s">
        <v>266</v>
      </c>
      <c r="B82" s="22" t="s">
        <v>246</v>
      </c>
      <c r="C82" s="22" t="s">
        <v>248</v>
      </c>
      <c r="D82" s="126">
        <v>-26</v>
      </c>
      <c r="E82" s="126">
        <v>6.55</v>
      </c>
      <c r="F82" s="129" t="s">
        <v>551</v>
      </c>
      <c r="G82" s="127">
        <v>-28.55</v>
      </c>
      <c r="H82" s="127">
        <v>6.8</v>
      </c>
      <c r="I82" s="127">
        <v>0.57999999999999996</v>
      </c>
      <c r="J82" s="127">
        <f t="shared" si="2"/>
        <v>-16.558999999999997</v>
      </c>
      <c r="K82" s="127">
        <f t="shared" si="3"/>
        <v>3.9439999999999995</v>
      </c>
      <c r="L82" s="127"/>
    </row>
    <row r="83" spans="1:15">
      <c r="A83" s="22" t="s">
        <v>266</v>
      </c>
      <c r="B83" s="22" t="s">
        <v>246</v>
      </c>
      <c r="C83" s="22" t="s">
        <v>248</v>
      </c>
      <c r="D83" s="126">
        <v>-26</v>
      </c>
      <c r="E83" s="126">
        <v>6.55</v>
      </c>
      <c r="F83" s="129" t="s">
        <v>553</v>
      </c>
      <c r="G83" s="127">
        <v>-25.98</v>
      </c>
      <c r="H83" s="127">
        <v>4.0999999999999996</v>
      </c>
      <c r="I83" s="127">
        <v>0.02</v>
      </c>
      <c r="J83" s="127">
        <f t="shared" si="2"/>
        <v>-0.51960000000000006</v>
      </c>
      <c r="K83" s="127">
        <f t="shared" si="3"/>
        <v>8.199999999999999E-2</v>
      </c>
      <c r="L83" s="127"/>
    </row>
    <row r="84" spans="1:15">
      <c r="A84" s="22" t="s">
        <v>266</v>
      </c>
      <c r="B84" s="22" t="s">
        <v>246</v>
      </c>
      <c r="C84" s="22" t="s">
        <v>248</v>
      </c>
      <c r="D84" s="126">
        <v>-26</v>
      </c>
      <c r="E84" s="126">
        <v>6.55</v>
      </c>
      <c r="F84" s="129" t="s">
        <v>554</v>
      </c>
      <c r="G84" s="121">
        <v>-28.69</v>
      </c>
      <c r="H84" s="121">
        <v>1.05</v>
      </c>
      <c r="I84" s="121">
        <v>0.35</v>
      </c>
      <c r="J84" s="127">
        <f t="shared" si="2"/>
        <v>-10.041499999999999</v>
      </c>
      <c r="K84" s="127">
        <f t="shared" si="3"/>
        <v>0.36749999999999999</v>
      </c>
      <c r="L84" s="127"/>
    </row>
    <row r="85" spans="1:15">
      <c r="A85" s="22" t="s">
        <v>266</v>
      </c>
      <c r="B85" s="22" t="s">
        <v>326</v>
      </c>
      <c r="C85" s="22" t="s">
        <v>321</v>
      </c>
      <c r="D85" s="126">
        <v>-28.55</v>
      </c>
      <c r="E85" s="126">
        <v>6.8</v>
      </c>
      <c r="F85" s="129" t="s">
        <v>550</v>
      </c>
      <c r="G85" s="130">
        <v>-28.562000000000001</v>
      </c>
      <c r="H85" s="130">
        <v>2.4779999999999998</v>
      </c>
      <c r="I85" s="130">
        <v>0.75</v>
      </c>
      <c r="J85" s="127">
        <f t="shared" si="2"/>
        <v>-21.421500000000002</v>
      </c>
      <c r="K85" s="127">
        <f t="shared" si="3"/>
        <v>1.8584999999999998</v>
      </c>
      <c r="L85" s="127">
        <f>SUM(J85:J87)</f>
        <v>-26.753</v>
      </c>
      <c r="M85" s="127">
        <f>SUM(K85:K87)</f>
        <v>2.5259999999999998</v>
      </c>
      <c r="N85" s="127">
        <f>AVERAGE(G85:G87)</f>
        <v>-27.744</v>
      </c>
      <c r="O85" s="127">
        <f>AVERAGE(H85:H87)</f>
        <v>2.5426666666666664</v>
      </c>
    </row>
    <row r="86" spans="1:15">
      <c r="A86" s="22" t="s">
        <v>266</v>
      </c>
      <c r="B86" s="22" t="s">
        <v>326</v>
      </c>
      <c r="C86" s="22" t="s">
        <v>321</v>
      </c>
      <c r="D86" s="126">
        <v>-28.55</v>
      </c>
      <c r="E86" s="126">
        <v>6.8</v>
      </c>
      <c r="F86" s="129" t="s">
        <v>553</v>
      </c>
      <c r="G86" s="127">
        <v>-25.98</v>
      </c>
      <c r="H86" s="127">
        <v>4.0999999999999996</v>
      </c>
      <c r="I86" s="127">
        <v>0.15</v>
      </c>
      <c r="J86" s="127">
        <f t="shared" si="2"/>
        <v>-3.8969999999999998</v>
      </c>
      <c r="K86" s="127">
        <f t="shared" si="3"/>
        <v>0.61499999999999988</v>
      </c>
      <c r="L86" s="127"/>
      <c r="N86" s="127"/>
      <c r="O86" s="127"/>
    </row>
    <row r="87" spans="1:15">
      <c r="A87" s="22" t="s">
        <v>266</v>
      </c>
      <c r="B87" s="22" t="s">
        <v>326</v>
      </c>
      <c r="C87" s="22" t="s">
        <v>321</v>
      </c>
      <c r="D87" s="126">
        <v>-28.55</v>
      </c>
      <c r="E87" s="126">
        <v>6.8</v>
      </c>
      <c r="F87" s="129" t="s">
        <v>554</v>
      </c>
      <c r="G87" s="121">
        <v>-28.69</v>
      </c>
      <c r="H87" s="121">
        <v>1.05</v>
      </c>
      <c r="I87" s="121">
        <v>0.05</v>
      </c>
      <c r="J87" s="127">
        <f t="shared" si="2"/>
        <v>-1.4345000000000001</v>
      </c>
      <c r="K87" s="127">
        <f t="shared" si="3"/>
        <v>5.2500000000000005E-2</v>
      </c>
      <c r="L87" s="127"/>
    </row>
    <row r="88" spans="1:15">
      <c r="A88" s="22" t="s">
        <v>266</v>
      </c>
      <c r="B88" s="22" t="s">
        <v>556</v>
      </c>
      <c r="C88" s="22" t="s">
        <v>342</v>
      </c>
      <c r="D88" s="58">
        <v>-28.562000000000001</v>
      </c>
      <c r="E88" s="58">
        <v>2.4779999999999998</v>
      </c>
      <c r="F88" s="126" t="s">
        <v>554</v>
      </c>
      <c r="G88" s="121">
        <v>-28.69</v>
      </c>
      <c r="H88" s="121">
        <v>1.05</v>
      </c>
      <c r="I88" s="121">
        <v>1</v>
      </c>
      <c r="J88" s="127">
        <f t="shared" si="2"/>
        <v>-28.69</v>
      </c>
      <c r="K88" s="127">
        <f t="shared" si="3"/>
        <v>1.05</v>
      </c>
      <c r="L88" s="127">
        <f>SUM(J88)</f>
        <v>-28.69</v>
      </c>
      <c r="M88" s="5">
        <f>SUM(H88*I88)</f>
        <v>1.05</v>
      </c>
      <c r="N88" s="127">
        <f>AVERAGE(G88)</f>
        <v>-28.69</v>
      </c>
      <c r="O88" s="127">
        <f>AVERAGE(H88)</f>
        <v>1.05</v>
      </c>
    </row>
    <row r="89" spans="1:15">
      <c r="A89" s="22" t="s">
        <v>266</v>
      </c>
      <c r="B89" s="22" t="s">
        <v>340</v>
      </c>
      <c r="C89" s="22" t="s">
        <v>335</v>
      </c>
      <c r="D89" s="126">
        <v>-25.98</v>
      </c>
      <c r="E89" s="126">
        <v>4.0999999999999996</v>
      </c>
      <c r="F89" s="126" t="s">
        <v>554</v>
      </c>
      <c r="G89" s="121">
        <v>-28.69</v>
      </c>
      <c r="H89" s="121">
        <v>1.05</v>
      </c>
      <c r="I89" s="121">
        <v>1</v>
      </c>
      <c r="J89" s="127">
        <f t="shared" si="2"/>
        <v>-28.69</v>
      </c>
      <c r="K89" s="127">
        <f t="shared" si="3"/>
        <v>1.05</v>
      </c>
      <c r="L89" s="127">
        <f>SUM(J89)</f>
        <v>-28.69</v>
      </c>
      <c r="M89" s="5">
        <f>SUM(H89*I89)</f>
        <v>1.05</v>
      </c>
      <c r="N89" s="127">
        <f>AVERAGE(G89)</f>
        <v>-28.69</v>
      </c>
      <c r="O89" s="127">
        <f>AVERAGE(H89)</f>
        <v>1.05</v>
      </c>
    </row>
    <row r="90" spans="1:15">
      <c r="A90" s="22" t="s">
        <v>263</v>
      </c>
      <c r="B90" s="22" t="s">
        <v>290</v>
      </c>
      <c r="C90" s="22" t="s">
        <v>291</v>
      </c>
      <c r="D90" s="126">
        <v>-22.76</v>
      </c>
      <c r="E90" s="126">
        <v>8.6999999999999993</v>
      </c>
      <c r="F90" s="126" t="s">
        <v>544</v>
      </c>
      <c r="G90" s="127">
        <v>-26.28</v>
      </c>
      <c r="H90" s="127">
        <v>5.33</v>
      </c>
      <c r="I90" s="127">
        <v>0.3</v>
      </c>
      <c r="J90" s="127">
        <f t="shared" si="2"/>
        <v>-7.8840000000000003</v>
      </c>
      <c r="K90" s="127">
        <f t="shared" si="3"/>
        <v>1.599</v>
      </c>
      <c r="L90" s="127">
        <f>SUM(J90:J95)</f>
        <v>-25.283499999999993</v>
      </c>
      <c r="M90" s="127">
        <f>SUM(K90:K95)</f>
        <v>7.1105999999999989</v>
      </c>
      <c r="N90" s="127">
        <f>AVERAGE(G90:G95)</f>
        <v>-24.986666666666668</v>
      </c>
      <c r="O90" s="127">
        <f>AVERAGE(H90:H95)</f>
        <v>6.4849999999999994</v>
      </c>
    </row>
    <row r="91" spans="1:15">
      <c r="A91" s="22" t="s">
        <v>263</v>
      </c>
      <c r="B91" s="22" t="s">
        <v>290</v>
      </c>
      <c r="C91" s="22" t="s">
        <v>291</v>
      </c>
      <c r="D91" s="126">
        <v>-22.76</v>
      </c>
      <c r="E91" s="126">
        <v>8.6999999999999993</v>
      </c>
      <c r="F91" s="126" t="s">
        <v>545</v>
      </c>
      <c r="G91" s="127">
        <v>-24.62</v>
      </c>
      <c r="H91" s="127">
        <v>8.41</v>
      </c>
      <c r="I91" s="127">
        <v>0.35</v>
      </c>
      <c r="J91" s="127">
        <f t="shared" si="2"/>
        <v>-8.6169999999999991</v>
      </c>
      <c r="K91" s="127">
        <f t="shared" si="3"/>
        <v>2.9434999999999998</v>
      </c>
      <c r="L91" s="127"/>
    </row>
    <row r="92" spans="1:15">
      <c r="A92" s="22" t="s">
        <v>263</v>
      </c>
      <c r="B92" s="22" t="s">
        <v>290</v>
      </c>
      <c r="C92" s="22" t="s">
        <v>291</v>
      </c>
      <c r="D92" s="126">
        <v>-22.76</v>
      </c>
      <c r="E92" s="126">
        <v>8.6999999999999993</v>
      </c>
      <c r="F92" s="126" t="s">
        <v>546</v>
      </c>
      <c r="G92" s="127">
        <v>-24.11</v>
      </c>
      <c r="H92" s="127">
        <v>7.13</v>
      </c>
      <c r="I92" s="127">
        <v>0.03</v>
      </c>
      <c r="J92" s="127">
        <f t="shared" si="2"/>
        <v>-0.72329999999999994</v>
      </c>
      <c r="K92" s="127">
        <f t="shared" si="3"/>
        <v>0.21389999999999998</v>
      </c>
      <c r="L92" s="127"/>
    </row>
    <row r="93" spans="1:15">
      <c r="A93" s="22" t="s">
        <v>263</v>
      </c>
      <c r="B93" s="22" t="s">
        <v>290</v>
      </c>
      <c r="C93" s="22" t="s">
        <v>291</v>
      </c>
      <c r="D93" s="126">
        <v>-22.76</v>
      </c>
      <c r="E93" s="126">
        <v>8.6999999999999993</v>
      </c>
      <c r="F93" s="126" t="s">
        <v>547</v>
      </c>
      <c r="G93" s="127">
        <v>-24.29</v>
      </c>
      <c r="H93" s="127">
        <v>6.63</v>
      </c>
      <c r="I93" s="127">
        <v>0.1</v>
      </c>
      <c r="J93" s="127">
        <f t="shared" si="2"/>
        <v>-2.4290000000000003</v>
      </c>
      <c r="K93" s="127">
        <f t="shared" si="3"/>
        <v>0.66300000000000003</v>
      </c>
      <c r="L93" s="127"/>
    </row>
    <row r="94" spans="1:15">
      <c r="A94" s="22" t="s">
        <v>263</v>
      </c>
      <c r="B94" s="22" t="s">
        <v>290</v>
      </c>
      <c r="C94" s="22" t="s">
        <v>291</v>
      </c>
      <c r="D94" s="126">
        <v>-22.76</v>
      </c>
      <c r="E94" s="126">
        <v>8.6999999999999993</v>
      </c>
      <c r="F94" s="126" t="s">
        <v>548</v>
      </c>
      <c r="G94" s="127">
        <v>-24.4</v>
      </c>
      <c r="H94" s="127">
        <v>7.51</v>
      </c>
      <c r="I94" s="127">
        <v>0.22</v>
      </c>
      <c r="J94" s="127">
        <f t="shared" si="2"/>
        <v>-5.3679999999999994</v>
      </c>
      <c r="K94" s="127">
        <f t="shared" si="3"/>
        <v>1.6521999999999999</v>
      </c>
      <c r="L94" s="127"/>
    </row>
    <row r="95" spans="1:15">
      <c r="A95" s="22" t="s">
        <v>263</v>
      </c>
      <c r="B95" s="22" t="s">
        <v>290</v>
      </c>
      <c r="C95" s="22" t="s">
        <v>291</v>
      </c>
      <c r="D95" s="126">
        <v>-22.76</v>
      </c>
      <c r="E95" s="126">
        <v>8.6999999999999993</v>
      </c>
      <c r="F95" s="126" t="s">
        <v>549</v>
      </c>
      <c r="G95" s="127">
        <v>-26.22</v>
      </c>
      <c r="H95" s="127">
        <v>3.9</v>
      </c>
      <c r="I95" s="127">
        <v>0.01</v>
      </c>
      <c r="J95" s="127">
        <f t="shared" si="2"/>
        <v>-0.26219999999999999</v>
      </c>
      <c r="K95" s="127">
        <f t="shared" si="3"/>
        <v>3.9E-2</v>
      </c>
      <c r="L95" s="127"/>
    </row>
    <row r="96" spans="1:15">
      <c r="A96" s="22" t="s">
        <v>263</v>
      </c>
      <c r="B96" s="22" t="s">
        <v>213</v>
      </c>
      <c r="C96" s="22" t="s">
        <v>310</v>
      </c>
      <c r="D96" s="126">
        <v>-26.28</v>
      </c>
      <c r="E96" s="126">
        <v>5.33</v>
      </c>
      <c r="F96" s="126" t="s">
        <v>550</v>
      </c>
      <c r="G96" s="127">
        <v>-26.354285714285709</v>
      </c>
      <c r="H96" s="127">
        <v>3.1228571428571428</v>
      </c>
      <c r="I96" s="127">
        <v>0.14000000000000001</v>
      </c>
      <c r="J96" s="127">
        <f t="shared" si="2"/>
        <v>-3.6895999999999995</v>
      </c>
      <c r="K96" s="127">
        <f t="shared" si="3"/>
        <v>0.43720000000000003</v>
      </c>
      <c r="L96" s="127">
        <f>SUM(J96:J100)</f>
        <v>-27.598099999999995</v>
      </c>
      <c r="M96" s="127">
        <f>SUM(K96:K100)</f>
        <v>3.3015999999999996</v>
      </c>
      <c r="N96" s="127">
        <f>AVERAGE(G96:G100)</f>
        <v>-26.876857142857141</v>
      </c>
      <c r="O96" s="127">
        <f>AVERAGE(H96:H100)</f>
        <v>3.6205714285714286</v>
      </c>
    </row>
    <row r="97" spans="1:15">
      <c r="A97" s="22" t="s">
        <v>263</v>
      </c>
      <c r="B97" s="22" t="s">
        <v>213</v>
      </c>
      <c r="C97" s="22" t="s">
        <v>310</v>
      </c>
      <c r="D97" s="126">
        <v>-26.28</v>
      </c>
      <c r="E97" s="126">
        <v>5.33</v>
      </c>
      <c r="F97" s="126" t="s">
        <v>551</v>
      </c>
      <c r="G97" s="127">
        <v>-26.25</v>
      </c>
      <c r="H97" s="127">
        <v>6.66</v>
      </c>
      <c r="I97" s="127">
        <v>0.25</v>
      </c>
      <c r="J97" s="127">
        <f t="shared" si="2"/>
        <v>-6.5625</v>
      </c>
      <c r="K97" s="127">
        <f t="shared" si="3"/>
        <v>1.665</v>
      </c>
      <c r="L97" s="127"/>
    </row>
    <row r="98" spans="1:15">
      <c r="A98" s="22" t="s">
        <v>263</v>
      </c>
      <c r="B98" s="22" t="s">
        <v>213</v>
      </c>
      <c r="C98" s="22" t="s">
        <v>310</v>
      </c>
      <c r="D98" s="126">
        <v>-26.28</v>
      </c>
      <c r="E98" s="126">
        <v>5.33</v>
      </c>
      <c r="F98" s="126" t="s">
        <v>552</v>
      </c>
      <c r="G98" s="127">
        <v>-26.58</v>
      </c>
      <c r="H98" s="127">
        <v>5.77</v>
      </c>
      <c r="I98" s="127">
        <v>0.25</v>
      </c>
      <c r="J98" s="127">
        <f t="shared" si="2"/>
        <v>-6.6449999999999996</v>
      </c>
      <c r="K98" s="127">
        <f t="shared" si="3"/>
        <v>1.4424999999999999</v>
      </c>
      <c r="L98" s="127"/>
    </row>
    <row r="99" spans="1:15">
      <c r="A99" s="22" t="s">
        <v>263</v>
      </c>
      <c r="B99" s="22" t="s">
        <v>213</v>
      </c>
      <c r="C99" s="22" t="s">
        <v>310</v>
      </c>
      <c r="D99" s="126">
        <v>-26.28</v>
      </c>
      <c r="E99" s="126">
        <v>5.33</v>
      </c>
      <c r="F99" s="126" t="s">
        <v>553</v>
      </c>
      <c r="G99" s="127">
        <v>-25.35</v>
      </c>
      <c r="H99" s="127">
        <v>3.34</v>
      </c>
      <c r="I99" s="127">
        <v>0.01</v>
      </c>
      <c r="J99" s="127">
        <f t="shared" si="2"/>
        <v>-0.2535</v>
      </c>
      <c r="K99" s="127">
        <f t="shared" si="3"/>
        <v>3.3399999999999999E-2</v>
      </c>
      <c r="L99" s="127"/>
    </row>
    <row r="100" spans="1:15">
      <c r="A100" s="22" t="s">
        <v>263</v>
      </c>
      <c r="B100" s="22" t="s">
        <v>213</v>
      </c>
      <c r="C100" s="22" t="s">
        <v>310</v>
      </c>
      <c r="D100" s="126">
        <v>-26.28</v>
      </c>
      <c r="E100" s="126">
        <v>5.33</v>
      </c>
      <c r="F100" s="126" t="s">
        <v>554</v>
      </c>
      <c r="G100" s="121">
        <v>-29.85</v>
      </c>
      <c r="H100" s="121">
        <v>-0.79</v>
      </c>
      <c r="I100" s="127">
        <v>0.35</v>
      </c>
      <c r="J100" s="127">
        <f t="shared" si="2"/>
        <v>-10.4475</v>
      </c>
      <c r="K100" s="127">
        <f t="shared" si="3"/>
        <v>-0.27649999999999997</v>
      </c>
      <c r="L100" s="127"/>
    </row>
    <row r="101" spans="1:15">
      <c r="A101" s="22" t="s">
        <v>263</v>
      </c>
      <c r="B101" s="22" t="s">
        <v>240</v>
      </c>
      <c r="C101" s="22" t="s">
        <v>311</v>
      </c>
      <c r="D101" s="126">
        <v>-24.62</v>
      </c>
      <c r="E101" s="126">
        <v>8.41</v>
      </c>
      <c r="F101" s="129" t="s">
        <v>550</v>
      </c>
      <c r="G101" s="127">
        <v>-26.354285714285709</v>
      </c>
      <c r="H101" s="127">
        <v>3.1228571428571428</v>
      </c>
      <c r="I101" s="127">
        <v>0.24</v>
      </c>
      <c r="J101" s="127">
        <f t="shared" si="2"/>
        <v>-6.3250285714285699</v>
      </c>
      <c r="K101" s="127">
        <f t="shared" si="3"/>
        <v>0.7494857142857142</v>
      </c>
      <c r="L101" s="127">
        <f>SUM(J101:J105)</f>
        <v>-27.248528571428572</v>
      </c>
      <c r="M101" s="127">
        <f>SUM(K101:K105)</f>
        <v>3.6928857142857137</v>
      </c>
      <c r="N101" s="127">
        <f>AVERAGE(G101:G105)</f>
        <v>-26.876857142857141</v>
      </c>
      <c r="O101" s="127">
        <f>AVERAGE(H101:H105)</f>
        <v>3.6205714285714286</v>
      </c>
    </row>
    <row r="102" spans="1:15">
      <c r="A102" s="22" t="s">
        <v>263</v>
      </c>
      <c r="B102" s="22" t="s">
        <v>240</v>
      </c>
      <c r="C102" s="22" t="s">
        <v>311</v>
      </c>
      <c r="D102" s="126">
        <v>-24.62</v>
      </c>
      <c r="E102" s="126">
        <v>8.41</v>
      </c>
      <c r="F102" s="129" t="s">
        <v>551</v>
      </c>
      <c r="G102" s="127">
        <v>-26.25</v>
      </c>
      <c r="H102" s="127">
        <v>6.66</v>
      </c>
      <c r="I102" s="127">
        <v>0.25</v>
      </c>
      <c r="J102" s="127">
        <f t="shared" si="2"/>
        <v>-6.5625</v>
      </c>
      <c r="K102" s="127">
        <f t="shared" si="3"/>
        <v>1.665</v>
      </c>
      <c r="L102" s="127"/>
      <c r="M102" s="82"/>
    </row>
    <row r="103" spans="1:15">
      <c r="A103" s="22" t="s">
        <v>263</v>
      </c>
      <c r="B103" s="22" t="s">
        <v>240</v>
      </c>
      <c r="C103" s="22" t="s">
        <v>311</v>
      </c>
      <c r="D103" s="126">
        <v>-24.62</v>
      </c>
      <c r="E103" s="126">
        <v>8.41</v>
      </c>
      <c r="F103" s="129" t="s">
        <v>552</v>
      </c>
      <c r="G103" s="127">
        <v>-26.58</v>
      </c>
      <c r="H103" s="127">
        <v>5.77</v>
      </c>
      <c r="I103" s="127">
        <v>0.25</v>
      </c>
      <c r="J103" s="127">
        <f t="shared" si="2"/>
        <v>-6.6449999999999996</v>
      </c>
      <c r="K103" s="127">
        <f t="shared" si="3"/>
        <v>1.4424999999999999</v>
      </c>
      <c r="L103" s="127"/>
    </row>
    <row r="104" spans="1:15">
      <c r="A104" s="22" t="s">
        <v>263</v>
      </c>
      <c r="B104" s="22" t="s">
        <v>240</v>
      </c>
      <c r="C104" s="22" t="s">
        <v>311</v>
      </c>
      <c r="D104" s="126">
        <v>-24.62</v>
      </c>
      <c r="E104" s="126">
        <v>8.41</v>
      </c>
      <c r="F104" s="129" t="s">
        <v>553</v>
      </c>
      <c r="G104" s="127">
        <v>-25.35</v>
      </c>
      <c r="H104" s="127">
        <v>3.34</v>
      </c>
      <c r="I104" s="127">
        <v>0.01</v>
      </c>
      <c r="J104" s="127">
        <f t="shared" si="2"/>
        <v>-0.2535</v>
      </c>
      <c r="K104" s="127">
        <f t="shared" si="3"/>
        <v>3.3399999999999999E-2</v>
      </c>
      <c r="L104" s="127"/>
    </row>
    <row r="105" spans="1:15">
      <c r="A105" s="22" t="s">
        <v>263</v>
      </c>
      <c r="B105" s="22" t="s">
        <v>240</v>
      </c>
      <c r="C105" s="22" t="s">
        <v>311</v>
      </c>
      <c r="D105" s="126">
        <v>-24.62</v>
      </c>
      <c r="E105" s="126">
        <v>8.41</v>
      </c>
      <c r="F105" s="129" t="s">
        <v>554</v>
      </c>
      <c r="G105" s="121">
        <v>-29.85</v>
      </c>
      <c r="H105" s="121">
        <v>-0.79</v>
      </c>
      <c r="I105" s="127">
        <v>0.25</v>
      </c>
      <c r="J105" s="127">
        <f t="shared" si="2"/>
        <v>-7.4625000000000004</v>
      </c>
      <c r="K105" s="127">
        <f t="shared" si="3"/>
        <v>-0.19750000000000001</v>
      </c>
      <c r="L105" s="127"/>
    </row>
    <row r="106" spans="1:15">
      <c r="A106" s="22" t="s">
        <v>263</v>
      </c>
      <c r="B106" s="22" t="s">
        <v>187</v>
      </c>
      <c r="C106" s="22" t="s">
        <v>309</v>
      </c>
      <c r="D106" s="126">
        <v>-24.11</v>
      </c>
      <c r="E106" s="126">
        <v>7.13</v>
      </c>
      <c r="F106" s="129" t="s">
        <v>550</v>
      </c>
      <c r="G106" s="127">
        <v>-26.354285714285709</v>
      </c>
      <c r="H106" s="127">
        <v>3.1228571428571428</v>
      </c>
      <c r="I106" s="128">
        <v>0.01</v>
      </c>
      <c r="J106" s="127">
        <f t="shared" si="2"/>
        <v>-0.26354285714285708</v>
      </c>
      <c r="K106" s="127">
        <f t="shared" si="3"/>
        <v>3.1228571428571428E-2</v>
      </c>
      <c r="L106" s="127">
        <f>SUM(J106:J110)</f>
        <v>-27.434242857142856</v>
      </c>
      <c r="M106" s="127">
        <f>SUM(K106:K110)</f>
        <v>4.0538285714285722</v>
      </c>
      <c r="N106" s="127">
        <f>AVERAGE(G106:G110)</f>
        <v>-26.876857142857141</v>
      </c>
      <c r="O106" s="127">
        <f>AVERAGE(H106:H110)</f>
        <v>3.6205714285714286</v>
      </c>
    </row>
    <row r="107" spans="1:15">
      <c r="A107" s="22" t="s">
        <v>263</v>
      </c>
      <c r="B107" s="22" t="s">
        <v>187</v>
      </c>
      <c r="C107" s="22" t="s">
        <v>309</v>
      </c>
      <c r="D107" s="126">
        <v>-24.11</v>
      </c>
      <c r="E107" s="126">
        <v>7.13</v>
      </c>
      <c r="F107" s="129" t="s">
        <v>551</v>
      </c>
      <c r="G107" s="127">
        <v>-26.25</v>
      </c>
      <c r="H107" s="127">
        <v>6.66</v>
      </c>
      <c r="I107" s="127">
        <v>0.34</v>
      </c>
      <c r="J107" s="127">
        <f t="shared" si="2"/>
        <v>-8.9250000000000007</v>
      </c>
      <c r="K107" s="127">
        <f t="shared" si="3"/>
        <v>2.2644000000000002</v>
      </c>
      <c r="L107" s="127"/>
    </row>
    <row r="108" spans="1:15">
      <c r="A108" s="22" t="s">
        <v>263</v>
      </c>
      <c r="B108" s="22" t="s">
        <v>187</v>
      </c>
      <c r="C108" s="22" t="s">
        <v>309</v>
      </c>
      <c r="D108" s="126">
        <v>-24.11</v>
      </c>
      <c r="E108" s="126">
        <v>7.13</v>
      </c>
      <c r="F108" s="129" t="s">
        <v>552</v>
      </c>
      <c r="G108" s="127">
        <v>-26.58</v>
      </c>
      <c r="H108" s="127">
        <v>5.77</v>
      </c>
      <c r="I108" s="127">
        <v>0.34</v>
      </c>
      <c r="J108" s="127">
        <f t="shared" si="2"/>
        <v>-9.0372000000000003</v>
      </c>
      <c r="K108" s="127">
        <f t="shared" si="3"/>
        <v>1.9618</v>
      </c>
      <c r="L108" s="127"/>
    </row>
    <row r="109" spans="1:15">
      <c r="A109" s="22" t="s">
        <v>263</v>
      </c>
      <c r="B109" s="22" t="s">
        <v>187</v>
      </c>
      <c r="C109" s="22" t="s">
        <v>309</v>
      </c>
      <c r="D109" s="126">
        <v>-24.11</v>
      </c>
      <c r="E109" s="126">
        <v>7.13</v>
      </c>
      <c r="F109" s="129" t="s">
        <v>553</v>
      </c>
      <c r="G109" s="127">
        <v>-25.35</v>
      </c>
      <c r="H109" s="127">
        <v>3.34</v>
      </c>
      <c r="I109" s="128">
        <v>0.01</v>
      </c>
      <c r="J109" s="127">
        <f t="shared" si="2"/>
        <v>-0.2535</v>
      </c>
      <c r="K109" s="127">
        <f t="shared" si="3"/>
        <v>3.3399999999999999E-2</v>
      </c>
      <c r="L109" s="127"/>
    </row>
    <row r="110" spans="1:15">
      <c r="A110" s="22" t="s">
        <v>263</v>
      </c>
      <c r="B110" s="22" t="s">
        <v>187</v>
      </c>
      <c r="C110" s="22" t="s">
        <v>309</v>
      </c>
      <c r="D110" s="126">
        <v>-24.11</v>
      </c>
      <c r="E110" s="126">
        <v>7.13</v>
      </c>
      <c r="F110" s="129" t="s">
        <v>554</v>
      </c>
      <c r="G110" s="121">
        <v>-29.85</v>
      </c>
      <c r="H110" s="121">
        <v>-0.79</v>
      </c>
      <c r="I110" s="127">
        <v>0.3</v>
      </c>
      <c r="J110" s="127">
        <f t="shared" si="2"/>
        <v>-8.9550000000000001</v>
      </c>
      <c r="K110" s="127">
        <f t="shared" si="3"/>
        <v>-0.23699999999999999</v>
      </c>
      <c r="L110" s="127"/>
    </row>
    <row r="111" spans="1:15">
      <c r="A111" s="22" t="s">
        <v>263</v>
      </c>
      <c r="B111" s="22" t="s">
        <v>199</v>
      </c>
      <c r="C111" s="22" t="s">
        <v>272</v>
      </c>
      <c r="D111" s="126">
        <v>-24.29</v>
      </c>
      <c r="E111" s="126">
        <v>6.63</v>
      </c>
      <c r="F111" s="126" t="s">
        <v>550</v>
      </c>
      <c r="G111" s="127">
        <v>-26.354285714285709</v>
      </c>
      <c r="H111" s="127">
        <v>3.1228571428571428</v>
      </c>
      <c r="I111" s="127">
        <v>0.01</v>
      </c>
      <c r="J111" s="127">
        <f t="shared" si="2"/>
        <v>-0.26354285714285708</v>
      </c>
      <c r="K111" s="127">
        <f t="shared" si="3"/>
        <v>3.1228571428571428E-2</v>
      </c>
      <c r="L111" s="127">
        <f>SUM(J111:J115)</f>
        <v>-29.15174285714286</v>
      </c>
      <c r="M111" s="127">
        <f>SUM(K111:K115)</f>
        <v>0.55132857142857139</v>
      </c>
      <c r="N111" s="127">
        <f>AVERAGE(G111:G115)</f>
        <v>-26.876857142857141</v>
      </c>
      <c r="O111" s="127">
        <f>AVERAGE(H111:H115)</f>
        <v>3.6205714285714286</v>
      </c>
    </row>
    <row r="112" spans="1:15">
      <c r="A112" s="22" t="s">
        <v>263</v>
      </c>
      <c r="B112" s="22" t="s">
        <v>199</v>
      </c>
      <c r="C112" s="22" t="s">
        <v>272</v>
      </c>
      <c r="D112" s="126">
        <v>-24.29</v>
      </c>
      <c r="E112" s="126">
        <v>6.63</v>
      </c>
      <c r="F112" s="126" t="s">
        <v>551</v>
      </c>
      <c r="G112" s="127">
        <v>-26.25</v>
      </c>
      <c r="H112" s="127">
        <v>6.66</v>
      </c>
      <c r="I112" s="127">
        <v>0.09</v>
      </c>
      <c r="J112" s="127">
        <f t="shared" si="2"/>
        <v>-2.3624999999999998</v>
      </c>
      <c r="K112" s="127">
        <f t="shared" si="3"/>
        <v>0.59940000000000004</v>
      </c>
      <c r="L112" s="127"/>
    </row>
    <row r="113" spans="1:15">
      <c r="A113" s="22" t="s">
        <v>263</v>
      </c>
      <c r="B113" s="22" t="s">
        <v>199</v>
      </c>
      <c r="C113" s="22" t="s">
        <v>272</v>
      </c>
      <c r="D113" s="126">
        <v>-24.29</v>
      </c>
      <c r="E113" s="126">
        <v>6.63</v>
      </c>
      <c r="F113" s="126" t="s">
        <v>552</v>
      </c>
      <c r="G113" s="127">
        <v>-26.58</v>
      </c>
      <c r="H113" s="127">
        <v>5.77</v>
      </c>
      <c r="I113" s="127">
        <v>0.09</v>
      </c>
      <c r="J113" s="127">
        <f t="shared" si="2"/>
        <v>-2.3921999999999999</v>
      </c>
      <c r="K113" s="127">
        <f t="shared" si="3"/>
        <v>0.51929999999999998</v>
      </c>
      <c r="L113" s="127"/>
    </row>
    <row r="114" spans="1:15">
      <c r="A114" s="22" t="s">
        <v>263</v>
      </c>
      <c r="B114" s="22" t="s">
        <v>199</v>
      </c>
      <c r="C114" s="22" t="s">
        <v>272</v>
      </c>
      <c r="D114" s="126">
        <v>-24.29</v>
      </c>
      <c r="E114" s="126">
        <v>6.63</v>
      </c>
      <c r="F114" s="126" t="s">
        <v>553</v>
      </c>
      <c r="G114" s="127">
        <v>-25.35</v>
      </c>
      <c r="H114" s="127">
        <v>3.34</v>
      </c>
      <c r="I114" s="127">
        <v>0.01</v>
      </c>
      <c r="J114" s="127">
        <f t="shared" si="2"/>
        <v>-0.2535</v>
      </c>
      <c r="K114" s="127">
        <f t="shared" si="3"/>
        <v>3.3399999999999999E-2</v>
      </c>
      <c r="L114" s="127"/>
    </row>
    <row r="115" spans="1:15">
      <c r="A115" s="22" t="s">
        <v>263</v>
      </c>
      <c r="B115" s="22" t="s">
        <v>199</v>
      </c>
      <c r="C115" s="22" t="s">
        <v>272</v>
      </c>
      <c r="D115" s="126">
        <v>-24.29</v>
      </c>
      <c r="E115" s="126">
        <v>6.63</v>
      </c>
      <c r="F115" s="126" t="s">
        <v>554</v>
      </c>
      <c r="G115" s="121">
        <v>-29.85</v>
      </c>
      <c r="H115" s="121">
        <v>-0.79</v>
      </c>
      <c r="I115" s="127">
        <v>0.8</v>
      </c>
      <c r="J115" s="127">
        <f t="shared" si="2"/>
        <v>-23.880000000000003</v>
      </c>
      <c r="K115" s="127">
        <f t="shared" si="3"/>
        <v>-0.63200000000000012</v>
      </c>
      <c r="L115" s="127"/>
    </row>
    <row r="116" spans="1:15">
      <c r="A116" s="22" t="s">
        <v>263</v>
      </c>
      <c r="B116" s="22" t="s">
        <v>228</v>
      </c>
      <c r="C116" s="22" t="s">
        <v>225</v>
      </c>
      <c r="D116" s="126">
        <v>-24.4</v>
      </c>
      <c r="E116" s="126">
        <v>7.51</v>
      </c>
      <c r="F116" s="129" t="s">
        <v>550</v>
      </c>
      <c r="G116" s="127">
        <v>-26.354285714285709</v>
      </c>
      <c r="H116" s="127">
        <v>3.1228571428571428</v>
      </c>
      <c r="I116" s="127">
        <v>0.05</v>
      </c>
      <c r="J116" s="127">
        <f t="shared" si="2"/>
        <v>-1.3177142857142856</v>
      </c>
      <c r="K116" s="127">
        <f t="shared" si="3"/>
        <v>0.15614285714285714</v>
      </c>
      <c r="L116" s="127">
        <f>SUM(J116:J120)</f>
        <v>-28.097514285714286</v>
      </c>
      <c r="M116" s="127">
        <f>SUM(K116:K120)</f>
        <v>2.4716428571428568</v>
      </c>
      <c r="N116" s="127">
        <f>AVERAGE(G116:G120)</f>
        <v>-26.876857142857141</v>
      </c>
      <c r="O116" s="127">
        <f>AVERAGE(H116:H120)</f>
        <v>3.6205714285714286</v>
      </c>
    </row>
    <row r="117" spans="1:15">
      <c r="A117" s="22" t="s">
        <v>263</v>
      </c>
      <c r="B117" s="22" t="s">
        <v>228</v>
      </c>
      <c r="C117" s="22" t="s">
        <v>225</v>
      </c>
      <c r="D117" s="126">
        <v>-24.4</v>
      </c>
      <c r="E117" s="126">
        <v>7.51</v>
      </c>
      <c r="F117" s="129" t="s">
        <v>551</v>
      </c>
      <c r="G117" s="127">
        <v>-26.25</v>
      </c>
      <c r="H117" s="127">
        <v>6.66</v>
      </c>
      <c r="I117" s="127">
        <v>0.21</v>
      </c>
      <c r="J117" s="127">
        <f t="shared" si="2"/>
        <v>-5.5125000000000002</v>
      </c>
      <c r="K117" s="127">
        <f t="shared" si="3"/>
        <v>1.3986000000000001</v>
      </c>
      <c r="L117" s="127"/>
    </row>
    <row r="118" spans="1:15">
      <c r="A118" s="22" t="s">
        <v>263</v>
      </c>
      <c r="B118" s="22" t="s">
        <v>228</v>
      </c>
      <c r="C118" s="22" t="s">
        <v>225</v>
      </c>
      <c r="D118" s="126">
        <v>-24.4</v>
      </c>
      <c r="E118" s="126">
        <v>7.51</v>
      </c>
      <c r="F118" s="129" t="s">
        <v>552</v>
      </c>
      <c r="G118" s="127">
        <v>-26.58</v>
      </c>
      <c r="H118" s="127">
        <v>5.77</v>
      </c>
      <c r="I118" s="127">
        <v>0.21</v>
      </c>
      <c r="J118" s="127">
        <f t="shared" si="2"/>
        <v>-5.5817999999999994</v>
      </c>
      <c r="K118" s="127">
        <f t="shared" si="3"/>
        <v>1.2116999999999998</v>
      </c>
      <c r="L118" s="127"/>
    </row>
    <row r="119" spans="1:15">
      <c r="A119" s="22" t="s">
        <v>263</v>
      </c>
      <c r="B119" s="22" t="s">
        <v>228</v>
      </c>
      <c r="C119" s="22" t="s">
        <v>225</v>
      </c>
      <c r="D119" s="126">
        <v>-24.4</v>
      </c>
      <c r="E119" s="126">
        <v>7.51</v>
      </c>
      <c r="F119" s="129" t="s">
        <v>553</v>
      </c>
      <c r="G119" s="127">
        <v>-25.35</v>
      </c>
      <c r="H119" s="127">
        <v>3.34</v>
      </c>
      <c r="I119" s="127">
        <v>0.03</v>
      </c>
      <c r="J119" s="127">
        <f t="shared" si="2"/>
        <v>-0.76050000000000006</v>
      </c>
      <c r="K119" s="127">
        <f t="shared" si="3"/>
        <v>0.1002</v>
      </c>
      <c r="L119" s="127"/>
    </row>
    <row r="120" spans="1:15">
      <c r="A120" s="22" t="s">
        <v>263</v>
      </c>
      <c r="B120" s="22" t="s">
        <v>228</v>
      </c>
      <c r="C120" s="22" t="s">
        <v>225</v>
      </c>
      <c r="D120" s="126">
        <v>-24.4</v>
      </c>
      <c r="E120" s="126">
        <v>7.51</v>
      </c>
      <c r="F120" s="129" t="s">
        <v>554</v>
      </c>
      <c r="G120" s="121">
        <v>-29.85</v>
      </c>
      <c r="H120" s="121">
        <v>-0.79</v>
      </c>
      <c r="I120" s="127">
        <v>0.5</v>
      </c>
      <c r="J120" s="127">
        <f t="shared" si="2"/>
        <v>-14.925000000000001</v>
      </c>
      <c r="K120" s="127">
        <f t="shared" si="3"/>
        <v>-0.39500000000000002</v>
      </c>
      <c r="L120" s="127"/>
    </row>
    <row r="121" spans="1:15">
      <c r="A121" s="22" t="s">
        <v>263</v>
      </c>
      <c r="B121" s="22" t="s">
        <v>251</v>
      </c>
      <c r="C121" s="22" t="s">
        <v>248</v>
      </c>
      <c r="D121" s="126">
        <v>-26.22</v>
      </c>
      <c r="E121" s="126">
        <v>3.9</v>
      </c>
      <c r="F121" s="129" t="s">
        <v>550</v>
      </c>
      <c r="G121" s="127">
        <v>-26.354285714285709</v>
      </c>
      <c r="H121" s="127">
        <v>3.1228571428571401</v>
      </c>
      <c r="I121" s="127">
        <v>0.02</v>
      </c>
      <c r="J121" s="127">
        <f t="shared" si="2"/>
        <v>-0.52708571428571416</v>
      </c>
      <c r="K121" s="127">
        <f t="shared" si="3"/>
        <v>6.2457142857142801E-2</v>
      </c>
      <c r="L121" s="127">
        <f>SUM(J121:J125)</f>
        <v>-26.802285714285716</v>
      </c>
      <c r="M121" s="127">
        <f>SUM(K121:K125)</f>
        <v>3.4574571428571428</v>
      </c>
      <c r="N121" s="127">
        <f>AVERAGE(G121:G125)</f>
        <v>-26.876857142857141</v>
      </c>
      <c r="O121" s="127">
        <f>AVERAGE(H121:H125)</f>
        <v>3.6205714285714281</v>
      </c>
    </row>
    <row r="122" spans="1:15">
      <c r="A122" s="22" t="s">
        <v>263</v>
      </c>
      <c r="B122" s="22" t="s">
        <v>251</v>
      </c>
      <c r="C122" s="22" t="s">
        <v>248</v>
      </c>
      <c r="D122" s="126">
        <v>-26.22</v>
      </c>
      <c r="E122" s="126">
        <v>3.9</v>
      </c>
      <c r="F122" s="129" t="s">
        <v>551</v>
      </c>
      <c r="G122" s="127">
        <v>-26.25</v>
      </c>
      <c r="H122" s="127">
        <v>6.66</v>
      </c>
      <c r="I122" s="127">
        <v>0.28999999999999998</v>
      </c>
      <c r="J122" s="127">
        <f t="shared" si="2"/>
        <v>-7.6124999999999998</v>
      </c>
      <c r="K122" s="127">
        <f t="shared" si="3"/>
        <v>1.9314</v>
      </c>
      <c r="L122" s="127"/>
    </row>
    <row r="123" spans="1:15">
      <c r="A123" s="22" t="s">
        <v>263</v>
      </c>
      <c r="B123" s="22" t="s">
        <v>251</v>
      </c>
      <c r="C123" s="22" t="s">
        <v>248</v>
      </c>
      <c r="D123" s="126">
        <v>-26.22</v>
      </c>
      <c r="E123" s="126">
        <v>3.9</v>
      </c>
      <c r="F123" s="129" t="s">
        <v>552</v>
      </c>
      <c r="G123" s="127">
        <v>-26.58</v>
      </c>
      <c r="H123" s="127">
        <v>5.77</v>
      </c>
      <c r="I123" s="127">
        <v>0.28999999999999998</v>
      </c>
      <c r="J123" s="127">
        <f t="shared" si="2"/>
        <v>-7.7081999999999988</v>
      </c>
      <c r="K123" s="127">
        <f t="shared" si="3"/>
        <v>1.6732999999999998</v>
      </c>
      <c r="L123" s="127"/>
    </row>
    <row r="124" spans="1:15">
      <c r="A124" s="22" t="s">
        <v>263</v>
      </c>
      <c r="B124" s="22" t="s">
        <v>251</v>
      </c>
      <c r="C124" s="22" t="s">
        <v>248</v>
      </c>
      <c r="D124" s="126">
        <v>-26.22</v>
      </c>
      <c r="E124" s="126">
        <v>3.9</v>
      </c>
      <c r="F124" s="129" t="s">
        <v>553</v>
      </c>
      <c r="G124" s="127">
        <v>-25.35</v>
      </c>
      <c r="H124" s="127">
        <v>3.34</v>
      </c>
      <c r="I124" s="127">
        <v>0.02</v>
      </c>
      <c r="J124" s="127">
        <f t="shared" si="2"/>
        <v>-0.50700000000000001</v>
      </c>
      <c r="K124" s="127">
        <f t="shared" si="3"/>
        <v>6.6799999999999998E-2</v>
      </c>
      <c r="L124" s="127"/>
    </row>
    <row r="125" spans="1:15">
      <c r="A125" s="22" t="s">
        <v>263</v>
      </c>
      <c r="B125" s="22" t="s">
        <v>251</v>
      </c>
      <c r="C125" s="22" t="s">
        <v>248</v>
      </c>
      <c r="D125" s="126">
        <v>-26.22</v>
      </c>
      <c r="E125" s="126">
        <v>3.9</v>
      </c>
      <c r="F125" s="129" t="s">
        <v>554</v>
      </c>
      <c r="G125" s="121">
        <v>-29.85</v>
      </c>
      <c r="H125" s="121">
        <v>-0.79</v>
      </c>
      <c r="I125" s="127">
        <v>0.35</v>
      </c>
      <c r="J125" s="127">
        <f t="shared" si="2"/>
        <v>-10.4475</v>
      </c>
      <c r="K125" s="127">
        <f t="shared" si="3"/>
        <v>-0.27649999999999997</v>
      </c>
      <c r="L125" s="127"/>
    </row>
    <row r="126" spans="1:15">
      <c r="A126" s="22" t="s">
        <v>263</v>
      </c>
      <c r="B126" s="22" t="s">
        <v>320</v>
      </c>
      <c r="C126" s="22" t="s">
        <v>321</v>
      </c>
      <c r="D126" s="126">
        <v>-26.25</v>
      </c>
      <c r="E126" s="126">
        <v>6.66</v>
      </c>
      <c r="F126" s="129" t="s">
        <v>550</v>
      </c>
      <c r="G126" s="127">
        <v>-26.354285714285709</v>
      </c>
      <c r="H126" s="127">
        <v>3.1228571428571401</v>
      </c>
      <c r="I126" s="127">
        <v>0.65</v>
      </c>
      <c r="J126" s="127">
        <f t="shared" si="2"/>
        <v>-17.130285714285712</v>
      </c>
      <c r="K126" s="127">
        <f t="shared" si="3"/>
        <v>2.029857142857141</v>
      </c>
      <c r="L126" s="127">
        <f>SUM(J126:J129)</f>
        <v>-26.535285714285713</v>
      </c>
      <c r="M126" s="127">
        <f>SUM(K126:K129)</f>
        <v>3.5998571428571409</v>
      </c>
      <c r="N126" s="127">
        <f>AVERAGE(G126:G129)</f>
        <v>-27.033571428571427</v>
      </c>
      <c r="O126" s="127">
        <f>AVERAGE(H126:H129)</f>
        <v>2.8607142857142849</v>
      </c>
    </row>
    <row r="127" spans="1:15">
      <c r="A127" s="22" t="s">
        <v>263</v>
      </c>
      <c r="B127" s="22" t="s">
        <v>320</v>
      </c>
      <c r="C127" s="22" t="s">
        <v>321</v>
      </c>
      <c r="D127" s="126">
        <v>-26.25</v>
      </c>
      <c r="E127" s="126">
        <v>6.66</v>
      </c>
      <c r="F127" s="129" t="s">
        <v>552</v>
      </c>
      <c r="G127" s="127">
        <v>-26.58</v>
      </c>
      <c r="H127" s="127">
        <v>5.77</v>
      </c>
      <c r="I127" s="127">
        <v>0.25</v>
      </c>
      <c r="J127" s="127">
        <f t="shared" si="2"/>
        <v>-6.6449999999999996</v>
      </c>
      <c r="K127" s="127">
        <f t="shared" si="3"/>
        <v>1.4424999999999999</v>
      </c>
      <c r="L127" s="127"/>
    </row>
    <row r="128" spans="1:15">
      <c r="A128" s="22" t="s">
        <v>263</v>
      </c>
      <c r="B128" s="22" t="s">
        <v>320</v>
      </c>
      <c r="C128" s="22" t="s">
        <v>321</v>
      </c>
      <c r="D128" s="126">
        <v>-26.25</v>
      </c>
      <c r="E128" s="126">
        <v>6.66</v>
      </c>
      <c r="F128" s="129" t="s">
        <v>553</v>
      </c>
      <c r="G128" s="127">
        <v>-25.35</v>
      </c>
      <c r="H128" s="127">
        <v>3.34</v>
      </c>
      <c r="I128" s="127">
        <v>0.05</v>
      </c>
      <c r="J128" s="127">
        <f t="shared" si="2"/>
        <v>-1.2675000000000001</v>
      </c>
      <c r="K128" s="127">
        <f t="shared" si="3"/>
        <v>0.16700000000000001</v>
      </c>
      <c r="L128" s="127"/>
    </row>
    <row r="129" spans="1:15">
      <c r="A129" s="22" t="s">
        <v>263</v>
      </c>
      <c r="B129" s="22" t="s">
        <v>320</v>
      </c>
      <c r="C129" s="22" t="s">
        <v>321</v>
      </c>
      <c r="D129" s="126">
        <v>-26.25</v>
      </c>
      <c r="E129" s="126">
        <v>6.66</v>
      </c>
      <c r="F129" s="129" t="s">
        <v>554</v>
      </c>
      <c r="G129" s="121">
        <v>-29.85</v>
      </c>
      <c r="H129" s="121">
        <v>-0.79</v>
      </c>
      <c r="I129" s="127">
        <v>0.05</v>
      </c>
      <c r="J129" s="127">
        <f t="shared" si="2"/>
        <v>-1.4925000000000002</v>
      </c>
      <c r="K129" s="127">
        <f t="shared" si="3"/>
        <v>-3.9500000000000007E-2</v>
      </c>
      <c r="L129" s="127"/>
    </row>
    <row r="130" spans="1:15">
      <c r="A130" s="22" t="s">
        <v>263</v>
      </c>
      <c r="B130" s="22" t="s">
        <v>327</v>
      </c>
      <c r="C130" s="22" t="s">
        <v>328</v>
      </c>
      <c r="D130" s="126">
        <v>-26.58</v>
      </c>
      <c r="E130" s="126">
        <v>5.77</v>
      </c>
      <c r="F130" s="129" t="s">
        <v>550</v>
      </c>
      <c r="G130" s="127">
        <v>-26.354285714285709</v>
      </c>
      <c r="H130" s="127">
        <v>3.1228571428571401</v>
      </c>
      <c r="I130" s="127">
        <v>0.3</v>
      </c>
      <c r="J130" s="127">
        <f t="shared" si="2"/>
        <v>-7.9062857142857119</v>
      </c>
      <c r="K130" s="127">
        <f t="shared" si="3"/>
        <v>0.93685714285714194</v>
      </c>
      <c r="L130" s="127">
        <f>SUM(J130:J132)</f>
        <v>-27.226285714285709</v>
      </c>
      <c r="M130" s="127">
        <f>SUM(K130:K132)</f>
        <v>1.8293571428571416</v>
      </c>
      <c r="N130" s="127">
        <f>AVERAGE(G130:G132)</f>
        <v>-27.184761904761903</v>
      </c>
      <c r="O130" s="127">
        <f>AVERAGE(H130:H132)</f>
        <v>1.8909523809523801</v>
      </c>
    </row>
    <row r="131" spans="1:15">
      <c r="A131" s="22" t="s">
        <v>263</v>
      </c>
      <c r="B131" s="22" t="s">
        <v>327</v>
      </c>
      <c r="C131" s="22" t="s">
        <v>328</v>
      </c>
      <c r="D131" s="126">
        <v>-26.58</v>
      </c>
      <c r="E131" s="126">
        <v>5.77</v>
      </c>
      <c r="F131" s="129" t="s">
        <v>553</v>
      </c>
      <c r="G131" s="127">
        <v>-25.35</v>
      </c>
      <c r="H131" s="127">
        <v>3.34</v>
      </c>
      <c r="I131" s="127">
        <v>0.35</v>
      </c>
      <c r="J131" s="127">
        <f t="shared" si="2"/>
        <v>-8.8725000000000005</v>
      </c>
      <c r="K131" s="127">
        <f t="shared" si="3"/>
        <v>1.1689999999999998</v>
      </c>
      <c r="L131" s="127"/>
    </row>
    <row r="132" spans="1:15">
      <c r="A132" s="22" t="s">
        <v>263</v>
      </c>
      <c r="B132" s="22" t="s">
        <v>327</v>
      </c>
      <c r="C132" s="22" t="s">
        <v>328</v>
      </c>
      <c r="D132" s="126">
        <v>-26.58</v>
      </c>
      <c r="E132" s="126">
        <v>5.77</v>
      </c>
      <c r="F132" s="129" t="s">
        <v>554</v>
      </c>
      <c r="G132" s="121">
        <v>-29.85</v>
      </c>
      <c r="H132" s="121">
        <v>-0.79</v>
      </c>
      <c r="I132" s="127">
        <v>0.35</v>
      </c>
      <c r="J132" s="127">
        <f t="shared" si="2"/>
        <v>-10.4475</v>
      </c>
      <c r="K132" s="127">
        <f t="shared" si="3"/>
        <v>-0.27649999999999997</v>
      </c>
      <c r="L132" s="127"/>
    </row>
    <row r="133" spans="1:15">
      <c r="A133" s="22" t="s">
        <v>263</v>
      </c>
      <c r="B133" s="22" t="s">
        <v>556</v>
      </c>
      <c r="C133" s="22" t="s">
        <v>342</v>
      </c>
      <c r="D133" s="126">
        <v>-26.354285714285709</v>
      </c>
      <c r="E133" s="126">
        <v>3.1228571428571401</v>
      </c>
      <c r="F133" s="129" t="s">
        <v>554</v>
      </c>
      <c r="G133" s="121">
        <v>-29.85</v>
      </c>
      <c r="H133" s="121">
        <v>-0.79</v>
      </c>
      <c r="I133" s="121">
        <v>1</v>
      </c>
      <c r="J133" s="127">
        <f t="shared" si="2"/>
        <v>-29.85</v>
      </c>
      <c r="K133" s="127">
        <f t="shared" si="3"/>
        <v>-0.79</v>
      </c>
      <c r="L133" s="127">
        <f>SUM(J133)</f>
        <v>-29.85</v>
      </c>
      <c r="M133" s="5">
        <f>SUM(H133*I133)</f>
        <v>-0.79</v>
      </c>
      <c r="N133" s="127">
        <f>AVERAGE(G132)</f>
        <v>-29.85</v>
      </c>
      <c r="O133" s="127">
        <f>AVERAGE(H132)</f>
        <v>-0.79</v>
      </c>
    </row>
    <row r="134" spans="1:15">
      <c r="A134" s="22" t="s">
        <v>263</v>
      </c>
      <c r="B134" s="22" t="s">
        <v>334</v>
      </c>
      <c r="C134" s="22" t="s">
        <v>335</v>
      </c>
      <c r="D134" s="126">
        <v>-25.35</v>
      </c>
      <c r="E134" s="126">
        <v>3.34</v>
      </c>
      <c r="F134" s="126" t="s">
        <v>554</v>
      </c>
      <c r="G134" s="121">
        <v>-29.85</v>
      </c>
      <c r="H134" s="121">
        <v>-0.79</v>
      </c>
      <c r="I134" s="121">
        <v>1</v>
      </c>
      <c r="J134" s="127">
        <f t="shared" si="2"/>
        <v>-29.85</v>
      </c>
      <c r="K134" s="127">
        <f t="shared" si="3"/>
        <v>-0.79</v>
      </c>
      <c r="L134" s="127">
        <f>SUM(J134)</f>
        <v>-29.85</v>
      </c>
      <c r="M134" s="5">
        <f>SUM(H134*I134)</f>
        <v>-0.79</v>
      </c>
      <c r="N134" s="127">
        <f>AVERAGE(G133)</f>
        <v>-29.85</v>
      </c>
      <c r="O134" s="127">
        <f>AVERAGE(H133)</f>
        <v>-0.79</v>
      </c>
    </row>
    <row r="135" spans="1:15">
      <c r="A135" s="22" t="s">
        <v>264</v>
      </c>
      <c r="B135" s="22" t="s">
        <v>557</v>
      </c>
      <c r="C135" s="22" t="s">
        <v>291</v>
      </c>
      <c r="D135" s="126">
        <v>-23.774999999999999</v>
      </c>
      <c r="E135" s="126">
        <v>9.1950000000000003</v>
      </c>
      <c r="F135" s="126" t="s">
        <v>544</v>
      </c>
      <c r="G135" s="127">
        <v>-25.2</v>
      </c>
      <c r="H135" s="127">
        <v>4.4000000000000004</v>
      </c>
      <c r="I135" s="127">
        <v>0.3</v>
      </c>
      <c r="J135" s="127">
        <f t="shared" si="2"/>
        <v>-7.56</v>
      </c>
      <c r="K135" s="127">
        <f t="shared" si="3"/>
        <v>1.32</v>
      </c>
      <c r="L135" s="127">
        <f>SUM(J135:J140)</f>
        <v>-25.279899999999998</v>
      </c>
      <c r="M135" s="127">
        <f>SUM(K135:K140)</f>
        <v>6.2412999999999998</v>
      </c>
      <c r="N135" s="127">
        <f>AVERAGE(G135:G140)</f>
        <v>-25.063333333333333</v>
      </c>
      <c r="O135" s="127">
        <f>AVERAGE(H135:H140)</f>
        <v>6.2683333333333335</v>
      </c>
    </row>
    <row r="136" spans="1:15">
      <c r="A136" s="22" t="s">
        <v>264</v>
      </c>
      <c r="B136" s="22" t="s">
        <v>557</v>
      </c>
      <c r="C136" s="22" t="s">
        <v>291</v>
      </c>
      <c r="D136" s="126">
        <v>-23.774999999999999</v>
      </c>
      <c r="E136" s="126">
        <v>9.1950000000000003</v>
      </c>
      <c r="F136" s="126" t="s">
        <v>545</v>
      </c>
      <c r="G136" s="127">
        <v>-26.08</v>
      </c>
      <c r="H136" s="127">
        <v>6.89</v>
      </c>
      <c r="I136" s="127">
        <v>0.35</v>
      </c>
      <c r="J136" s="127">
        <f t="shared" si="2"/>
        <v>-9.1279999999999983</v>
      </c>
      <c r="K136" s="127">
        <f t="shared" si="3"/>
        <v>2.4114999999999998</v>
      </c>
      <c r="L136" s="127"/>
    </row>
    <row r="137" spans="1:15">
      <c r="A137" s="22" t="s">
        <v>264</v>
      </c>
      <c r="B137" s="22" t="s">
        <v>557</v>
      </c>
      <c r="C137" s="22" t="s">
        <v>291</v>
      </c>
      <c r="D137" s="126">
        <v>-23.774999999999999</v>
      </c>
      <c r="E137" s="126">
        <v>9.1950000000000003</v>
      </c>
      <c r="F137" s="126" t="s">
        <v>546</v>
      </c>
      <c r="G137" s="127">
        <v>-24.95</v>
      </c>
      <c r="H137" s="127">
        <v>8.11</v>
      </c>
      <c r="I137" s="127">
        <v>0.03</v>
      </c>
      <c r="J137" s="127">
        <f t="shared" si="2"/>
        <v>-0.74849999999999994</v>
      </c>
      <c r="K137" s="127">
        <f t="shared" si="3"/>
        <v>0.24329999999999996</v>
      </c>
      <c r="L137" s="127"/>
    </row>
    <row r="138" spans="1:15">
      <c r="A138" s="22" t="s">
        <v>264</v>
      </c>
      <c r="B138" s="22" t="s">
        <v>557</v>
      </c>
      <c r="C138" s="22" t="s">
        <v>291</v>
      </c>
      <c r="D138" s="126">
        <v>-23.774999999999999</v>
      </c>
      <c r="E138" s="126">
        <v>9.1950000000000003</v>
      </c>
      <c r="F138" s="126" t="s">
        <v>547</v>
      </c>
      <c r="G138" s="127">
        <v>-25.15</v>
      </c>
      <c r="H138" s="127">
        <v>5.66</v>
      </c>
      <c r="I138" s="127">
        <v>0.1</v>
      </c>
      <c r="J138" s="127">
        <f t="shared" si="2"/>
        <v>-2.5150000000000001</v>
      </c>
      <c r="K138" s="127">
        <f t="shared" si="3"/>
        <v>0.56600000000000006</v>
      </c>
      <c r="L138" s="127"/>
    </row>
    <row r="139" spans="1:15">
      <c r="A139" s="22" t="s">
        <v>264</v>
      </c>
      <c r="B139" s="22" t="s">
        <v>557</v>
      </c>
      <c r="C139" s="22" t="s">
        <v>291</v>
      </c>
      <c r="D139" s="126">
        <v>-23.774999999999999</v>
      </c>
      <c r="E139" s="126">
        <v>9.1950000000000003</v>
      </c>
      <c r="F139" s="126" t="s">
        <v>548</v>
      </c>
      <c r="G139" s="127">
        <v>-23.04</v>
      </c>
      <c r="H139" s="127">
        <v>7.5</v>
      </c>
      <c r="I139" s="127">
        <v>0.22</v>
      </c>
      <c r="J139" s="127">
        <f t="shared" ref="J139:J202" si="4">G139*I139</f>
        <v>-5.0687999999999995</v>
      </c>
      <c r="K139" s="127">
        <f t="shared" ref="K139:K202" si="5">H139*I139</f>
        <v>1.65</v>
      </c>
      <c r="L139" s="127"/>
    </row>
    <row r="140" spans="1:15">
      <c r="A140" s="22" t="s">
        <v>264</v>
      </c>
      <c r="B140" s="22" t="s">
        <v>557</v>
      </c>
      <c r="C140" s="22" t="s">
        <v>291</v>
      </c>
      <c r="D140" s="126">
        <v>-23.774999999999999</v>
      </c>
      <c r="E140" s="126">
        <v>9.1950000000000003</v>
      </c>
      <c r="F140" s="126" t="s">
        <v>549</v>
      </c>
      <c r="G140" s="127">
        <v>-25.96</v>
      </c>
      <c r="H140" s="127">
        <v>5.05</v>
      </c>
      <c r="I140" s="127">
        <v>0.01</v>
      </c>
      <c r="J140" s="127">
        <f t="shared" si="4"/>
        <v>-0.2596</v>
      </c>
      <c r="K140" s="127">
        <f t="shared" si="5"/>
        <v>5.0499999999999996E-2</v>
      </c>
      <c r="L140" s="127"/>
    </row>
    <row r="141" spans="1:15">
      <c r="A141" s="22" t="s">
        <v>264</v>
      </c>
      <c r="B141" s="22" t="s">
        <v>216</v>
      </c>
      <c r="C141" s="22" t="s">
        <v>310</v>
      </c>
      <c r="D141" s="126">
        <v>-25.2</v>
      </c>
      <c r="E141" s="126">
        <v>4.4000000000000004</v>
      </c>
      <c r="F141" s="129" t="s">
        <v>550</v>
      </c>
      <c r="G141" s="127">
        <v>-27.064999999999998</v>
      </c>
      <c r="H141" s="127">
        <v>1.6825000000000001</v>
      </c>
      <c r="I141" s="127">
        <v>0.14000000000000001</v>
      </c>
      <c r="J141" s="127">
        <f t="shared" si="4"/>
        <v>-3.7890999999999999</v>
      </c>
      <c r="K141" s="127">
        <f t="shared" si="5"/>
        <v>0.23555000000000004</v>
      </c>
      <c r="L141" s="127">
        <f>SUM(J141:J144)</f>
        <v>-27.797200000000004</v>
      </c>
      <c r="M141" s="127">
        <f>SUM(K141:K144)</f>
        <v>4.50345</v>
      </c>
      <c r="N141" s="127">
        <f>AVERAGE(G141:G144)</f>
        <v>-27.303750000000001</v>
      </c>
      <c r="O141" s="127">
        <f>AVERAGE(H141:H144)</f>
        <v>3.6756250000000006</v>
      </c>
    </row>
    <row r="142" spans="1:15">
      <c r="A142" s="22" t="s">
        <v>264</v>
      </c>
      <c r="B142" s="22" t="s">
        <v>216</v>
      </c>
      <c r="C142" s="22" t="s">
        <v>310</v>
      </c>
      <c r="D142" s="126">
        <v>-25.2</v>
      </c>
      <c r="E142" s="126">
        <v>4.4000000000000004</v>
      </c>
      <c r="F142" s="129" t="s">
        <v>551</v>
      </c>
      <c r="G142" s="127">
        <v>-27.78</v>
      </c>
      <c r="H142" s="127">
        <v>7.57</v>
      </c>
      <c r="I142" s="127">
        <v>0.5</v>
      </c>
      <c r="J142" s="127">
        <f t="shared" si="4"/>
        <v>-13.89</v>
      </c>
      <c r="K142" s="127">
        <f t="shared" si="5"/>
        <v>3.7850000000000001</v>
      </c>
      <c r="L142" s="127"/>
    </row>
    <row r="143" spans="1:15">
      <c r="A143" s="22" t="s">
        <v>264</v>
      </c>
      <c r="B143" s="22" t="s">
        <v>216</v>
      </c>
      <c r="C143" s="22" t="s">
        <v>310</v>
      </c>
      <c r="D143" s="126">
        <v>-25.2</v>
      </c>
      <c r="E143" s="126">
        <v>4.4000000000000004</v>
      </c>
      <c r="F143" s="129" t="s">
        <v>553</v>
      </c>
      <c r="G143" s="127">
        <v>-26.21</v>
      </c>
      <c r="H143" s="127">
        <v>4.1900000000000004</v>
      </c>
      <c r="I143" s="127">
        <v>0.01</v>
      </c>
      <c r="J143" s="127">
        <f t="shared" si="4"/>
        <v>-0.2621</v>
      </c>
      <c r="K143" s="127">
        <f t="shared" si="5"/>
        <v>4.1900000000000007E-2</v>
      </c>
      <c r="L143" s="127"/>
    </row>
    <row r="144" spans="1:15">
      <c r="A144" s="22" t="s">
        <v>264</v>
      </c>
      <c r="B144" s="22" t="s">
        <v>216</v>
      </c>
      <c r="C144" s="22" t="s">
        <v>310</v>
      </c>
      <c r="D144" s="126">
        <v>-25.2</v>
      </c>
      <c r="E144" s="126">
        <v>4.4000000000000004</v>
      </c>
      <c r="F144" s="129" t="s">
        <v>554</v>
      </c>
      <c r="G144" s="121">
        <v>-28.16</v>
      </c>
      <c r="H144" s="121">
        <v>1.26</v>
      </c>
      <c r="I144" s="127">
        <v>0.35</v>
      </c>
      <c r="J144" s="127">
        <f t="shared" si="4"/>
        <v>-9.8559999999999999</v>
      </c>
      <c r="K144" s="127">
        <f t="shared" si="5"/>
        <v>0.44099999999999995</v>
      </c>
      <c r="L144" s="127"/>
    </row>
    <row r="145" spans="1:15">
      <c r="A145" s="22" t="s">
        <v>264</v>
      </c>
      <c r="B145" s="22" t="s">
        <v>242</v>
      </c>
      <c r="C145" s="22" t="s">
        <v>311</v>
      </c>
      <c r="D145" s="126">
        <v>-26.08</v>
      </c>
      <c r="E145" s="126">
        <v>6.89</v>
      </c>
      <c r="F145" s="129" t="s">
        <v>550</v>
      </c>
      <c r="G145" s="127">
        <v>-27.064999999999998</v>
      </c>
      <c r="H145" s="127">
        <v>1.6825000000000001</v>
      </c>
      <c r="I145" s="130">
        <v>0.24</v>
      </c>
      <c r="J145" s="127">
        <f t="shared" si="4"/>
        <v>-6.4955999999999996</v>
      </c>
      <c r="K145" s="127">
        <f t="shared" si="5"/>
        <v>0.40379999999999999</v>
      </c>
      <c r="L145" s="127">
        <f>SUM(J145:J148)</f>
        <v>-27.6877</v>
      </c>
      <c r="M145" s="127">
        <f>SUM(K145:K148)</f>
        <v>4.545700000000001</v>
      </c>
      <c r="N145" s="127">
        <f>AVERAGE(G145:G148)</f>
        <v>-27.303750000000001</v>
      </c>
      <c r="O145" s="127">
        <f>AVERAGE(H145:H148)</f>
        <v>3.6756250000000006</v>
      </c>
    </row>
    <row r="146" spans="1:15">
      <c r="A146" s="22" t="s">
        <v>264</v>
      </c>
      <c r="B146" s="22" t="s">
        <v>242</v>
      </c>
      <c r="C146" s="22" t="s">
        <v>311</v>
      </c>
      <c r="D146" s="126">
        <v>-26.08</v>
      </c>
      <c r="E146" s="126">
        <v>6.89</v>
      </c>
      <c r="F146" s="129" t="s">
        <v>551</v>
      </c>
      <c r="G146" s="127">
        <v>-27.78</v>
      </c>
      <c r="H146" s="127">
        <v>7.57</v>
      </c>
      <c r="I146" s="127">
        <v>0.5</v>
      </c>
      <c r="J146" s="127">
        <f t="shared" si="4"/>
        <v>-13.89</v>
      </c>
      <c r="K146" s="127">
        <f t="shared" si="5"/>
        <v>3.7850000000000001</v>
      </c>
      <c r="L146" s="127"/>
      <c r="N146" s="127"/>
      <c r="O146" s="127"/>
    </row>
    <row r="147" spans="1:15">
      <c r="A147" s="22" t="s">
        <v>264</v>
      </c>
      <c r="B147" s="22" t="s">
        <v>242</v>
      </c>
      <c r="C147" s="22" t="s">
        <v>311</v>
      </c>
      <c r="D147" s="126">
        <v>-26.08</v>
      </c>
      <c r="E147" s="126">
        <v>6.89</v>
      </c>
      <c r="F147" s="129" t="s">
        <v>553</v>
      </c>
      <c r="G147" s="127">
        <v>-26.21</v>
      </c>
      <c r="H147" s="127">
        <v>4.1900000000000004</v>
      </c>
      <c r="I147" s="127">
        <v>0.01</v>
      </c>
      <c r="J147" s="127">
        <f t="shared" si="4"/>
        <v>-0.2621</v>
      </c>
      <c r="K147" s="127">
        <f t="shared" si="5"/>
        <v>4.1900000000000007E-2</v>
      </c>
      <c r="L147" s="127"/>
    </row>
    <row r="148" spans="1:15">
      <c r="A148" s="22" t="s">
        <v>264</v>
      </c>
      <c r="B148" s="22" t="s">
        <v>242</v>
      </c>
      <c r="C148" s="22" t="s">
        <v>311</v>
      </c>
      <c r="D148" s="126">
        <v>-26.08</v>
      </c>
      <c r="E148" s="126">
        <v>6.89</v>
      </c>
      <c r="F148" s="129" t="s">
        <v>554</v>
      </c>
      <c r="G148" s="121">
        <v>-28.16</v>
      </c>
      <c r="H148" s="121">
        <v>1.26</v>
      </c>
      <c r="I148" s="121">
        <v>0.25</v>
      </c>
      <c r="J148" s="127">
        <f t="shared" si="4"/>
        <v>-7.04</v>
      </c>
      <c r="K148" s="127">
        <f t="shared" si="5"/>
        <v>0.315</v>
      </c>
      <c r="L148" s="127"/>
    </row>
    <row r="149" spans="1:15">
      <c r="A149" s="22" t="s">
        <v>264</v>
      </c>
      <c r="B149" s="22" t="s">
        <v>189</v>
      </c>
      <c r="C149" s="22" t="s">
        <v>309</v>
      </c>
      <c r="D149" s="126">
        <v>-24.95</v>
      </c>
      <c r="E149" s="126">
        <v>8.11</v>
      </c>
      <c r="F149" s="129" t="s">
        <v>550</v>
      </c>
      <c r="G149" s="127">
        <v>-27.064999999999998</v>
      </c>
      <c r="H149" s="127">
        <v>1.6825000000000001</v>
      </c>
      <c r="I149" s="128">
        <v>0.01</v>
      </c>
      <c r="J149" s="127">
        <f t="shared" si="4"/>
        <v>-0.27065</v>
      </c>
      <c r="K149" s="127">
        <f t="shared" si="5"/>
        <v>1.6825000000000003E-2</v>
      </c>
      <c r="L149" s="127">
        <f>SUM(J149:J152)</f>
        <v>-27.871150000000004</v>
      </c>
      <c r="M149" s="127">
        <f>SUM(K149:K152)</f>
        <v>5.5843250000000006</v>
      </c>
      <c r="N149" s="127">
        <f>AVERAGE(G149:G152)</f>
        <v>-27.303750000000001</v>
      </c>
      <c r="O149" s="127">
        <f>AVERAGE(H149:H152)</f>
        <v>3.6756250000000006</v>
      </c>
    </row>
    <row r="150" spans="1:15">
      <c r="A150" s="22" t="s">
        <v>264</v>
      </c>
      <c r="B150" s="22" t="s">
        <v>189</v>
      </c>
      <c r="C150" s="22" t="s">
        <v>309</v>
      </c>
      <c r="D150" s="126">
        <v>-24.95</v>
      </c>
      <c r="E150" s="126">
        <v>8.11</v>
      </c>
      <c r="F150" s="129" t="s">
        <v>551</v>
      </c>
      <c r="G150" s="127">
        <v>-27.78</v>
      </c>
      <c r="H150" s="127">
        <v>7.57</v>
      </c>
      <c r="I150" s="127">
        <v>0.68</v>
      </c>
      <c r="J150" s="127">
        <f t="shared" si="4"/>
        <v>-18.890400000000003</v>
      </c>
      <c r="K150" s="127">
        <f>H150*I150</f>
        <v>5.1476000000000006</v>
      </c>
      <c r="L150" s="127"/>
    </row>
    <row r="151" spans="1:15">
      <c r="A151" s="22" t="s">
        <v>264</v>
      </c>
      <c r="B151" s="22" t="s">
        <v>189</v>
      </c>
      <c r="C151" s="22" t="s">
        <v>309</v>
      </c>
      <c r="D151" s="126">
        <v>-24.95</v>
      </c>
      <c r="E151" s="126">
        <v>8.11</v>
      </c>
      <c r="F151" s="129" t="s">
        <v>553</v>
      </c>
      <c r="G151" s="127">
        <v>-26.21</v>
      </c>
      <c r="H151" s="127">
        <v>4.1900000000000004</v>
      </c>
      <c r="I151" s="127">
        <v>0.01</v>
      </c>
      <c r="J151" s="127">
        <f t="shared" si="4"/>
        <v>-0.2621</v>
      </c>
      <c r="K151" s="127">
        <f t="shared" si="5"/>
        <v>4.1900000000000007E-2</v>
      </c>
      <c r="L151" s="127"/>
      <c r="N151" s="127"/>
      <c r="O151" s="127"/>
    </row>
    <row r="152" spans="1:15">
      <c r="A152" s="22" t="s">
        <v>264</v>
      </c>
      <c r="B152" s="22" t="s">
        <v>189</v>
      </c>
      <c r="C152" s="22" t="s">
        <v>309</v>
      </c>
      <c r="D152" s="126">
        <v>-24.95</v>
      </c>
      <c r="E152" s="126">
        <v>8.11</v>
      </c>
      <c r="F152" s="129" t="s">
        <v>554</v>
      </c>
      <c r="G152" s="121">
        <v>-28.16</v>
      </c>
      <c r="H152" s="121">
        <v>1.26</v>
      </c>
      <c r="I152" s="121">
        <v>0.3</v>
      </c>
      <c r="J152" s="127">
        <f t="shared" si="4"/>
        <v>-8.4480000000000004</v>
      </c>
      <c r="K152" s="127">
        <f t="shared" si="5"/>
        <v>0.378</v>
      </c>
      <c r="L152" s="127"/>
    </row>
    <row r="153" spans="1:15">
      <c r="A153" s="22" t="s">
        <v>264</v>
      </c>
      <c r="B153" s="22" t="s">
        <v>201</v>
      </c>
      <c r="C153" s="22" t="s">
        <v>272</v>
      </c>
      <c r="D153" s="126">
        <v>-25.15</v>
      </c>
      <c r="E153" s="126">
        <v>5.66</v>
      </c>
      <c r="F153" s="129" t="s">
        <v>550</v>
      </c>
      <c r="G153" s="127">
        <v>-27.064999999999998</v>
      </c>
      <c r="H153" s="127">
        <v>1.6825000000000001</v>
      </c>
      <c r="I153" s="130">
        <v>0.01</v>
      </c>
      <c r="J153" s="127">
        <f t="shared" si="4"/>
        <v>-0.27065</v>
      </c>
      <c r="K153" s="127">
        <f t="shared" si="5"/>
        <v>1.6825000000000003E-2</v>
      </c>
      <c r="L153" s="127">
        <f>SUM(J153:J156)</f>
        <v>-28.061150000000001</v>
      </c>
      <c r="M153" s="127">
        <f>SUM(K153:K156)</f>
        <v>2.4293250000000004</v>
      </c>
      <c r="N153" s="127">
        <f>AVERAGE(G153:G156)</f>
        <v>-27.303750000000001</v>
      </c>
      <c r="O153" s="127">
        <f>AVERAGE(H153:H156)</f>
        <v>3.6756250000000006</v>
      </c>
    </row>
    <row r="154" spans="1:15">
      <c r="A154" s="22" t="s">
        <v>264</v>
      </c>
      <c r="B154" s="22" t="s">
        <v>201</v>
      </c>
      <c r="C154" s="22" t="s">
        <v>272</v>
      </c>
      <c r="D154" s="126">
        <v>-25.15</v>
      </c>
      <c r="E154" s="126">
        <v>5.66</v>
      </c>
      <c r="F154" s="129" t="s">
        <v>551</v>
      </c>
      <c r="G154" s="127">
        <v>-27.78</v>
      </c>
      <c r="H154" s="127">
        <v>7.57</v>
      </c>
      <c r="I154" s="127">
        <v>0.18</v>
      </c>
      <c r="J154" s="127">
        <f t="shared" si="4"/>
        <v>-5.0004</v>
      </c>
      <c r="K154" s="127">
        <f t="shared" si="5"/>
        <v>1.3626</v>
      </c>
      <c r="L154" s="127"/>
    </row>
    <row r="155" spans="1:15">
      <c r="A155" s="22" t="s">
        <v>264</v>
      </c>
      <c r="B155" s="22" t="s">
        <v>201</v>
      </c>
      <c r="C155" s="22" t="s">
        <v>272</v>
      </c>
      <c r="D155" s="126">
        <v>-25.15</v>
      </c>
      <c r="E155" s="126">
        <v>5.66</v>
      </c>
      <c r="F155" s="129" t="s">
        <v>553</v>
      </c>
      <c r="G155" s="127">
        <v>-26.21</v>
      </c>
      <c r="H155" s="127">
        <v>4.1900000000000004</v>
      </c>
      <c r="I155" s="127">
        <v>0.01</v>
      </c>
      <c r="J155" s="127">
        <f t="shared" si="4"/>
        <v>-0.2621</v>
      </c>
      <c r="K155" s="127">
        <f t="shared" si="5"/>
        <v>4.1900000000000007E-2</v>
      </c>
      <c r="L155" s="127"/>
    </row>
    <row r="156" spans="1:15">
      <c r="A156" s="22" t="s">
        <v>264</v>
      </c>
      <c r="B156" s="22" t="s">
        <v>201</v>
      </c>
      <c r="C156" s="22" t="s">
        <v>272</v>
      </c>
      <c r="D156" s="126">
        <v>-25.15</v>
      </c>
      <c r="E156" s="126">
        <v>5.66</v>
      </c>
      <c r="F156" s="129" t="s">
        <v>554</v>
      </c>
      <c r="G156" s="121">
        <v>-28.16</v>
      </c>
      <c r="H156" s="121">
        <v>1.26</v>
      </c>
      <c r="I156" s="121">
        <v>0.8</v>
      </c>
      <c r="J156" s="127">
        <f t="shared" si="4"/>
        <v>-22.528000000000002</v>
      </c>
      <c r="K156" s="127">
        <f t="shared" si="5"/>
        <v>1.008</v>
      </c>
      <c r="L156" s="127"/>
      <c r="N156" s="127"/>
      <c r="O156" s="127"/>
    </row>
    <row r="157" spans="1:15">
      <c r="A157" s="22" t="s">
        <v>264</v>
      </c>
      <c r="B157" s="22" t="s">
        <v>230</v>
      </c>
      <c r="C157" s="22" t="s">
        <v>225</v>
      </c>
      <c r="D157" s="126">
        <v>-23.04</v>
      </c>
      <c r="E157" s="126">
        <v>7.5</v>
      </c>
      <c r="F157" s="129" t="s">
        <v>550</v>
      </c>
      <c r="G157" s="127">
        <v>-27.064999999999998</v>
      </c>
      <c r="H157" s="127">
        <v>1.6825000000000001</v>
      </c>
      <c r="I157" s="130">
        <v>0.05</v>
      </c>
      <c r="J157" s="127">
        <f t="shared" si="4"/>
        <v>-1.3532500000000001</v>
      </c>
      <c r="K157" s="127">
        <f t="shared" si="5"/>
        <v>8.4125000000000005E-2</v>
      </c>
      <c r="L157" s="127">
        <f>SUM(J157:J160)</f>
        <v>-27.887149999999998</v>
      </c>
      <c r="M157" s="127">
        <f>SUM(K157:K160)</f>
        <v>4.0192249999999996</v>
      </c>
      <c r="N157" s="127">
        <f>AVERAGE(G157:G160)</f>
        <v>-27.303750000000001</v>
      </c>
      <c r="O157" s="127">
        <f>AVERAGE(H157:H160)</f>
        <v>3.6756250000000006</v>
      </c>
    </row>
    <row r="158" spans="1:15">
      <c r="A158" s="22" t="s">
        <v>264</v>
      </c>
      <c r="B158" s="22" t="s">
        <v>230</v>
      </c>
      <c r="C158" s="22" t="s">
        <v>225</v>
      </c>
      <c r="D158" s="126">
        <v>-23.04</v>
      </c>
      <c r="E158" s="126">
        <v>7.5</v>
      </c>
      <c r="F158" s="129" t="s">
        <v>551</v>
      </c>
      <c r="G158" s="127">
        <v>-27.78</v>
      </c>
      <c r="H158" s="127">
        <v>7.57</v>
      </c>
      <c r="I158" s="127">
        <v>0.42</v>
      </c>
      <c r="J158" s="127">
        <f t="shared" si="4"/>
        <v>-11.6676</v>
      </c>
      <c r="K158" s="127">
        <f t="shared" si="5"/>
        <v>3.1793999999999998</v>
      </c>
      <c r="L158" s="127"/>
    </row>
    <row r="159" spans="1:15">
      <c r="A159" s="22" t="s">
        <v>264</v>
      </c>
      <c r="B159" s="22" t="s">
        <v>230</v>
      </c>
      <c r="C159" s="22" t="s">
        <v>225</v>
      </c>
      <c r="D159" s="126">
        <v>-23.04</v>
      </c>
      <c r="E159" s="126">
        <v>7.5</v>
      </c>
      <c r="F159" s="129" t="s">
        <v>553</v>
      </c>
      <c r="G159" s="127">
        <v>-26.21</v>
      </c>
      <c r="H159" s="127">
        <v>4.1900000000000004</v>
      </c>
      <c r="I159" s="127">
        <v>0.03</v>
      </c>
      <c r="J159" s="127">
        <f t="shared" si="4"/>
        <v>-0.7863</v>
      </c>
      <c r="K159" s="127">
        <f t="shared" si="5"/>
        <v>0.12570000000000001</v>
      </c>
      <c r="L159" s="127"/>
    </row>
    <row r="160" spans="1:15">
      <c r="A160" s="22" t="s">
        <v>264</v>
      </c>
      <c r="B160" s="22" t="s">
        <v>230</v>
      </c>
      <c r="C160" s="22" t="s">
        <v>225</v>
      </c>
      <c r="D160" s="126">
        <v>-23.04</v>
      </c>
      <c r="E160" s="126">
        <v>7.5</v>
      </c>
      <c r="F160" s="129" t="s">
        <v>554</v>
      </c>
      <c r="G160" s="121">
        <v>-28.16</v>
      </c>
      <c r="H160" s="121">
        <v>1.26</v>
      </c>
      <c r="I160" s="121">
        <v>0.5</v>
      </c>
      <c r="J160" s="127">
        <f t="shared" si="4"/>
        <v>-14.08</v>
      </c>
      <c r="K160" s="127">
        <f t="shared" si="5"/>
        <v>0.63</v>
      </c>
      <c r="L160" s="127"/>
    </row>
    <row r="161" spans="1:15">
      <c r="A161" s="22" t="s">
        <v>264</v>
      </c>
      <c r="B161" s="22" t="s">
        <v>253</v>
      </c>
      <c r="C161" s="22" t="s">
        <v>248</v>
      </c>
      <c r="D161" s="126">
        <v>-25.96</v>
      </c>
      <c r="E161" s="126">
        <v>5.05</v>
      </c>
      <c r="F161" s="129" t="s">
        <v>550</v>
      </c>
      <c r="G161" s="127">
        <v>-27.064999999999998</v>
      </c>
      <c r="H161" s="127">
        <v>1.6825000000000001</v>
      </c>
      <c r="I161" s="130">
        <v>0.02</v>
      </c>
      <c r="J161" s="127">
        <f t="shared" si="4"/>
        <v>-0.5413</v>
      </c>
      <c r="K161" s="127">
        <f t="shared" si="5"/>
        <v>3.3650000000000006E-2</v>
      </c>
      <c r="L161" s="127">
        <f>SUM(J161:J164)</f>
        <v>-27.033900000000003</v>
      </c>
      <c r="M161" s="127">
        <f>SUM(K161:K164)</f>
        <v>4.9490499999999997</v>
      </c>
      <c r="N161" s="127">
        <f>AVERAGE(G161:G164)</f>
        <v>-27.303750000000001</v>
      </c>
      <c r="O161" s="127">
        <f>AVERAGE(H161:H164)</f>
        <v>3.6756250000000006</v>
      </c>
    </row>
    <row r="162" spans="1:15">
      <c r="A162" s="22" t="s">
        <v>264</v>
      </c>
      <c r="B162" s="22" t="s">
        <v>253</v>
      </c>
      <c r="C162" s="22" t="s">
        <v>248</v>
      </c>
      <c r="D162" s="126">
        <v>-25.96</v>
      </c>
      <c r="E162" s="126">
        <v>5.05</v>
      </c>
      <c r="F162" s="129" t="s">
        <v>551</v>
      </c>
      <c r="G162" s="127">
        <v>-27.78</v>
      </c>
      <c r="H162" s="127">
        <v>7.57</v>
      </c>
      <c r="I162" s="127">
        <v>0.57999999999999996</v>
      </c>
      <c r="J162" s="127">
        <f t="shared" si="4"/>
        <v>-16.112400000000001</v>
      </c>
      <c r="K162" s="127">
        <f t="shared" si="5"/>
        <v>4.3906000000000001</v>
      </c>
      <c r="L162" s="127"/>
    </row>
    <row r="163" spans="1:15">
      <c r="A163" s="22" t="s">
        <v>264</v>
      </c>
      <c r="B163" s="22" t="s">
        <v>253</v>
      </c>
      <c r="C163" s="22" t="s">
        <v>248</v>
      </c>
      <c r="D163" s="126">
        <v>-25.96</v>
      </c>
      <c r="E163" s="126">
        <v>5.05</v>
      </c>
      <c r="F163" s="129" t="s">
        <v>553</v>
      </c>
      <c r="G163" s="127">
        <v>-26.21</v>
      </c>
      <c r="H163" s="127">
        <v>4.1900000000000004</v>
      </c>
      <c r="I163" s="127">
        <v>0.02</v>
      </c>
      <c r="J163" s="127">
        <f t="shared" si="4"/>
        <v>-0.5242</v>
      </c>
      <c r="K163" s="127">
        <f t="shared" si="5"/>
        <v>8.3800000000000013E-2</v>
      </c>
      <c r="L163" s="127"/>
    </row>
    <row r="164" spans="1:15">
      <c r="A164" s="22" t="s">
        <v>264</v>
      </c>
      <c r="B164" s="22" t="s">
        <v>253</v>
      </c>
      <c r="C164" s="22" t="s">
        <v>248</v>
      </c>
      <c r="D164" s="126">
        <v>-25.96</v>
      </c>
      <c r="E164" s="126">
        <v>5.05</v>
      </c>
      <c r="F164" s="129" t="s">
        <v>554</v>
      </c>
      <c r="G164" s="121">
        <v>-28.16</v>
      </c>
      <c r="H164" s="121">
        <v>1.26</v>
      </c>
      <c r="I164" s="121">
        <v>0.35</v>
      </c>
      <c r="J164" s="127">
        <f t="shared" si="4"/>
        <v>-9.8559999999999999</v>
      </c>
      <c r="K164" s="127">
        <f t="shared" si="5"/>
        <v>0.44099999999999995</v>
      </c>
      <c r="L164" s="127"/>
    </row>
    <row r="165" spans="1:15">
      <c r="A165" s="22" t="s">
        <v>264</v>
      </c>
      <c r="B165" s="22" t="s">
        <v>323</v>
      </c>
      <c r="C165" s="22" t="s">
        <v>321</v>
      </c>
      <c r="D165" s="126">
        <v>-27.78</v>
      </c>
      <c r="E165" s="126">
        <v>7.57</v>
      </c>
      <c r="F165" s="129" t="s">
        <v>550</v>
      </c>
      <c r="G165" s="127">
        <v>-27.064999999999998</v>
      </c>
      <c r="H165" s="127">
        <v>1.6825000000000001</v>
      </c>
      <c r="I165" s="130">
        <v>0.75</v>
      </c>
      <c r="J165" s="127">
        <f t="shared" si="4"/>
        <v>-20.298749999999998</v>
      </c>
      <c r="K165" s="127">
        <f t="shared" si="5"/>
        <v>1.2618750000000001</v>
      </c>
      <c r="L165" s="127">
        <f>SUM(J165:J167)</f>
        <v>-25.638249999999999</v>
      </c>
      <c r="M165" s="127">
        <f>SUM(K165:K167)</f>
        <v>1.9533750000000001</v>
      </c>
      <c r="N165" s="127">
        <f>AVERAGE(G165:G167)</f>
        <v>-27.145</v>
      </c>
      <c r="O165" s="127">
        <f>AVERAGE(H165:H167)</f>
        <v>2.3774999999999999</v>
      </c>
    </row>
    <row r="166" spans="1:15">
      <c r="A166" s="22" t="s">
        <v>264</v>
      </c>
      <c r="B166" s="22" t="s">
        <v>323</v>
      </c>
      <c r="C166" s="22" t="s">
        <v>321</v>
      </c>
      <c r="D166" s="126">
        <v>-27.78</v>
      </c>
      <c r="E166" s="126">
        <v>7.57</v>
      </c>
      <c r="F166" s="129" t="s">
        <v>553</v>
      </c>
      <c r="G166" s="127">
        <v>-26.21</v>
      </c>
      <c r="H166" s="127">
        <v>4.1900000000000004</v>
      </c>
      <c r="I166" s="127">
        <v>0.15</v>
      </c>
      <c r="J166" s="127">
        <f t="shared" si="4"/>
        <v>-3.9314999999999998</v>
      </c>
      <c r="K166" s="127">
        <f t="shared" si="5"/>
        <v>0.62850000000000006</v>
      </c>
      <c r="L166" s="127"/>
      <c r="N166" s="127"/>
      <c r="O166" s="127"/>
    </row>
    <row r="167" spans="1:15">
      <c r="A167" s="22" t="s">
        <v>264</v>
      </c>
      <c r="B167" s="22" t="s">
        <v>323</v>
      </c>
      <c r="C167" s="22" t="s">
        <v>321</v>
      </c>
      <c r="D167" s="126">
        <v>-27.78</v>
      </c>
      <c r="E167" s="126">
        <v>7.57</v>
      </c>
      <c r="F167" s="129" t="s">
        <v>554</v>
      </c>
      <c r="G167" s="121">
        <v>-28.16</v>
      </c>
      <c r="H167" s="121">
        <v>1.26</v>
      </c>
      <c r="I167" s="121">
        <v>0.05</v>
      </c>
      <c r="J167" s="127">
        <f t="shared" si="4"/>
        <v>-1.4080000000000001</v>
      </c>
      <c r="K167" s="127">
        <f t="shared" si="5"/>
        <v>6.3E-2</v>
      </c>
      <c r="L167" s="127"/>
    </row>
    <row r="168" spans="1:15">
      <c r="A168" s="22" t="s">
        <v>264</v>
      </c>
      <c r="B168" s="22" t="s">
        <v>556</v>
      </c>
      <c r="C168" s="22" t="s">
        <v>342</v>
      </c>
      <c r="D168" s="126">
        <v>-27.064999999999998</v>
      </c>
      <c r="E168" s="126">
        <v>1.6825000000000001</v>
      </c>
      <c r="F168" s="129" t="s">
        <v>554</v>
      </c>
      <c r="G168" s="121">
        <v>-28.16</v>
      </c>
      <c r="H168" s="121">
        <v>1.26</v>
      </c>
      <c r="I168" s="121">
        <v>1</v>
      </c>
      <c r="J168" s="127">
        <f t="shared" si="4"/>
        <v>-28.16</v>
      </c>
      <c r="K168" s="127">
        <f t="shared" si="5"/>
        <v>1.26</v>
      </c>
      <c r="L168" s="127">
        <f>SUM(J168)</f>
        <v>-28.16</v>
      </c>
      <c r="M168" s="5">
        <f>SUM(H168*I168)</f>
        <v>1.26</v>
      </c>
      <c r="N168" s="127">
        <f>AVERAGE(G168)</f>
        <v>-28.16</v>
      </c>
      <c r="O168" s="127">
        <f>AVERAGE(H168)</f>
        <v>1.26</v>
      </c>
    </row>
    <row r="169" spans="1:15">
      <c r="A169" s="22" t="s">
        <v>264</v>
      </c>
      <c r="B169" s="22" t="s">
        <v>337</v>
      </c>
      <c r="C169" s="22" t="s">
        <v>335</v>
      </c>
      <c r="D169" s="126">
        <v>-26.21</v>
      </c>
      <c r="E169" s="126">
        <v>4.1900000000000004</v>
      </c>
      <c r="F169" s="126" t="s">
        <v>554</v>
      </c>
      <c r="G169" s="121">
        <v>-28.16</v>
      </c>
      <c r="H169" s="121">
        <v>1.26</v>
      </c>
      <c r="I169" s="121">
        <v>1</v>
      </c>
      <c r="J169" s="127">
        <f t="shared" si="4"/>
        <v>-28.16</v>
      </c>
      <c r="K169" s="127">
        <f t="shared" si="5"/>
        <v>1.26</v>
      </c>
      <c r="L169" s="127">
        <f>SUM(J169)</f>
        <v>-28.16</v>
      </c>
      <c r="M169" s="5">
        <f>SUM(H169*I169)</f>
        <v>1.26</v>
      </c>
      <c r="N169" s="127">
        <f>AVERAGE(G169)</f>
        <v>-28.16</v>
      </c>
      <c r="O169" s="127">
        <f>AVERAGE(H169)</f>
        <v>1.26</v>
      </c>
    </row>
    <row r="170" spans="1:15">
      <c r="A170" s="22" t="s">
        <v>268</v>
      </c>
      <c r="B170" s="22" t="s">
        <v>558</v>
      </c>
      <c r="C170" s="22" t="s">
        <v>291</v>
      </c>
      <c r="D170" s="126">
        <v>-23.9375</v>
      </c>
      <c r="E170" s="126">
        <v>8.9975000000000005</v>
      </c>
      <c r="F170" s="126" t="s">
        <v>544</v>
      </c>
      <c r="G170" s="127">
        <v>-25.68</v>
      </c>
      <c r="H170" s="127">
        <v>3.93</v>
      </c>
      <c r="I170" s="127">
        <v>0.3</v>
      </c>
      <c r="J170" s="127">
        <f t="shared" si="4"/>
        <v>-7.7039999999999997</v>
      </c>
      <c r="K170" s="127">
        <f t="shared" si="5"/>
        <v>1.179</v>
      </c>
      <c r="L170" s="127">
        <f>SUM(J170:J175)</f>
        <v>-26.480899999999998</v>
      </c>
      <c r="M170" s="82">
        <f>SUM(K170:K175)</f>
        <v>5.2968000000000002</v>
      </c>
      <c r="N170" s="127">
        <f>AVERAGE(G170:G175)</f>
        <v>-25.856666666666669</v>
      </c>
      <c r="O170" s="127">
        <f>AVERAGE(H170:H175)</f>
        <v>5.336666666666666</v>
      </c>
    </row>
    <row r="171" spans="1:15">
      <c r="A171" s="22" t="s">
        <v>268</v>
      </c>
      <c r="B171" s="22" t="s">
        <v>558</v>
      </c>
      <c r="C171" s="22" t="s">
        <v>291</v>
      </c>
      <c r="D171" s="126">
        <v>-23.9375</v>
      </c>
      <c r="E171" s="126">
        <v>8.9975000000000005</v>
      </c>
      <c r="F171" s="126" t="s">
        <v>545</v>
      </c>
      <c r="G171" s="127">
        <v>-26.85</v>
      </c>
      <c r="H171" s="127">
        <v>7</v>
      </c>
      <c r="I171" s="127">
        <v>0.35</v>
      </c>
      <c r="J171" s="127">
        <f t="shared" si="4"/>
        <v>-9.3974999999999991</v>
      </c>
      <c r="K171" s="127">
        <f t="shared" si="5"/>
        <v>2.4499999999999997</v>
      </c>
      <c r="L171" s="127"/>
    </row>
    <row r="172" spans="1:15">
      <c r="A172" s="22" t="s">
        <v>268</v>
      </c>
      <c r="B172" s="22" t="s">
        <v>558</v>
      </c>
      <c r="C172" s="22" t="s">
        <v>291</v>
      </c>
      <c r="D172" s="126">
        <v>-23.9375</v>
      </c>
      <c r="E172" s="126">
        <v>8.9975000000000005</v>
      </c>
      <c r="F172" s="126" t="s">
        <v>546</v>
      </c>
      <c r="G172" s="127">
        <v>-25.07</v>
      </c>
      <c r="H172" s="127">
        <v>7.4</v>
      </c>
      <c r="I172" s="127">
        <v>0.03</v>
      </c>
      <c r="J172" s="127">
        <f t="shared" si="4"/>
        <v>-0.75209999999999999</v>
      </c>
      <c r="K172" s="127">
        <f t="shared" si="5"/>
        <v>0.222</v>
      </c>
      <c r="L172" s="127"/>
    </row>
    <row r="173" spans="1:15">
      <c r="A173" s="22" t="s">
        <v>268</v>
      </c>
      <c r="B173" s="22" t="s">
        <v>558</v>
      </c>
      <c r="C173" s="22" t="s">
        <v>291</v>
      </c>
      <c r="D173" s="126">
        <v>-23.9375</v>
      </c>
      <c r="E173" s="126">
        <v>8.9975000000000005</v>
      </c>
      <c r="F173" s="126" t="s">
        <v>547</v>
      </c>
      <c r="G173" s="127">
        <v>-25.76</v>
      </c>
      <c r="H173" s="127">
        <v>5.21</v>
      </c>
      <c r="I173" s="127">
        <v>0.1</v>
      </c>
      <c r="J173" s="127">
        <f t="shared" si="4"/>
        <v>-2.5760000000000005</v>
      </c>
      <c r="K173" s="127">
        <f t="shared" si="5"/>
        <v>0.52100000000000002</v>
      </c>
      <c r="L173" s="127"/>
    </row>
    <row r="174" spans="1:15">
      <c r="A174" s="22" t="s">
        <v>268</v>
      </c>
      <c r="B174" s="22" t="s">
        <v>558</v>
      </c>
      <c r="C174" s="22" t="s">
        <v>291</v>
      </c>
      <c r="D174" s="126">
        <v>-23.9375</v>
      </c>
      <c r="E174" s="126">
        <v>8.9975000000000005</v>
      </c>
      <c r="F174" s="126" t="s">
        <v>548</v>
      </c>
      <c r="G174" s="127">
        <v>-26.35</v>
      </c>
      <c r="H174" s="127">
        <v>4</v>
      </c>
      <c r="I174" s="127">
        <v>0.22</v>
      </c>
      <c r="J174" s="127">
        <f t="shared" si="4"/>
        <v>-5.7970000000000006</v>
      </c>
      <c r="K174" s="127">
        <f t="shared" si="5"/>
        <v>0.88</v>
      </c>
      <c r="L174" s="127"/>
    </row>
    <row r="175" spans="1:15">
      <c r="A175" s="22" t="s">
        <v>268</v>
      </c>
      <c r="B175" s="22" t="s">
        <v>558</v>
      </c>
      <c r="C175" s="22" t="s">
        <v>291</v>
      </c>
      <c r="D175" s="126">
        <v>-23.9375</v>
      </c>
      <c r="E175" s="126">
        <v>8.9975000000000005</v>
      </c>
      <c r="F175" s="126" t="s">
        <v>549</v>
      </c>
      <c r="G175" s="127">
        <v>-25.43</v>
      </c>
      <c r="H175" s="127">
        <v>4.4800000000000004</v>
      </c>
      <c r="I175" s="127">
        <v>0.01</v>
      </c>
      <c r="J175" s="127">
        <f t="shared" si="4"/>
        <v>-0.25430000000000003</v>
      </c>
      <c r="K175" s="127">
        <f t="shared" si="5"/>
        <v>4.4800000000000006E-2</v>
      </c>
      <c r="L175" s="127"/>
    </row>
    <row r="176" spans="1:15">
      <c r="A176" s="22" t="s">
        <v>268</v>
      </c>
      <c r="B176" s="22" t="s">
        <v>218</v>
      </c>
      <c r="C176" s="22" t="s">
        <v>310</v>
      </c>
      <c r="D176" s="126">
        <v>-25.68</v>
      </c>
      <c r="E176" s="126">
        <v>3.93</v>
      </c>
      <c r="F176" s="129" t="s">
        <v>550</v>
      </c>
      <c r="G176" s="130">
        <v>-28.47</v>
      </c>
      <c r="H176" s="130">
        <v>2.19</v>
      </c>
      <c r="I176" s="127">
        <v>0.14000000000000001</v>
      </c>
      <c r="J176" s="127">
        <f t="shared" si="4"/>
        <v>-3.9858000000000002</v>
      </c>
      <c r="K176" s="127">
        <f t="shared" si="5"/>
        <v>0.30660000000000004</v>
      </c>
      <c r="L176" s="127">
        <f>SUM(J176:J179)</f>
        <v>-27.869599999999998</v>
      </c>
      <c r="M176" s="127">
        <f>SUM(K176:K179)</f>
        <v>3.2557</v>
      </c>
      <c r="N176" s="127">
        <f>AVERAGE(G176:G179)</f>
        <v>-27.557500000000001</v>
      </c>
      <c r="O176" s="127">
        <f>AVERAGE(H176:H179)</f>
        <v>2.7849999999999997</v>
      </c>
    </row>
    <row r="177" spans="1:15">
      <c r="A177" s="22" t="s">
        <v>268</v>
      </c>
      <c r="B177" s="22" t="s">
        <v>218</v>
      </c>
      <c r="C177" s="22" t="s">
        <v>310</v>
      </c>
      <c r="D177" s="126">
        <v>-25.68</v>
      </c>
      <c r="E177" s="126">
        <v>3.93</v>
      </c>
      <c r="F177" s="129" t="s">
        <v>551</v>
      </c>
      <c r="G177" s="127">
        <v>-27.34</v>
      </c>
      <c r="H177" s="127">
        <v>5.6</v>
      </c>
      <c r="I177" s="127">
        <v>0.5</v>
      </c>
      <c r="J177" s="127">
        <f t="shared" si="4"/>
        <v>-13.67</v>
      </c>
      <c r="K177" s="127">
        <f t="shared" si="5"/>
        <v>2.8</v>
      </c>
      <c r="L177" s="127"/>
    </row>
    <row r="178" spans="1:15">
      <c r="A178" s="22" t="s">
        <v>268</v>
      </c>
      <c r="B178" s="22" t="s">
        <v>218</v>
      </c>
      <c r="C178" s="22" t="s">
        <v>310</v>
      </c>
      <c r="D178" s="126">
        <v>-25.68</v>
      </c>
      <c r="E178" s="126">
        <v>3.93</v>
      </c>
      <c r="F178" s="129" t="s">
        <v>553</v>
      </c>
      <c r="G178" s="127">
        <v>-25.98</v>
      </c>
      <c r="H178" s="127">
        <v>3.01</v>
      </c>
      <c r="I178" s="127">
        <v>0.01</v>
      </c>
      <c r="J178" s="127">
        <f t="shared" si="4"/>
        <v>-0.25980000000000003</v>
      </c>
      <c r="K178" s="127">
        <f t="shared" si="5"/>
        <v>3.0099999999999998E-2</v>
      </c>
      <c r="L178" s="127"/>
    </row>
    <row r="179" spans="1:15">
      <c r="A179" s="22" t="s">
        <v>268</v>
      </c>
      <c r="B179" s="22" t="s">
        <v>218</v>
      </c>
      <c r="C179" s="22" t="s">
        <v>310</v>
      </c>
      <c r="D179" s="126">
        <v>-25.68</v>
      </c>
      <c r="E179" s="126">
        <v>3.93</v>
      </c>
      <c r="F179" s="129" t="s">
        <v>554</v>
      </c>
      <c r="G179" s="121">
        <v>-28.44</v>
      </c>
      <c r="H179" s="121">
        <v>0.34</v>
      </c>
      <c r="I179" s="127">
        <v>0.35</v>
      </c>
      <c r="J179" s="127">
        <f t="shared" si="4"/>
        <v>-9.9540000000000006</v>
      </c>
      <c r="K179" s="127">
        <f t="shared" si="5"/>
        <v>0.11899999999999999</v>
      </c>
      <c r="L179" s="127"/>
    </row>
    <row r="180" spans="1:15">
      <c r="A180" s="22" t="s">
        <v>268</v>
      </c>
      <c r="B180" s="22" t="s">
        <v>244</v>
      </c>
      <c r="C180" s="22" t="s">
        <v>311</v>
      </c>
      <c r="D180" s="126">
        <v>-26.85</v>
      </c>
      <c r="E180" s="126">
        <v>7</v>
      </c>
      <c r="F180" s="129" t="s">
        <v>550</v>
      </c>
      <c r="G180" s="130">
        <v>-28.47</v>
      </c>
      <c r="H180" s="130">
        <v>2.19</v>
      </c>
      <c r="I180" s="130">
        <v>0.24</v>
      </c>
      <c r="J180" s="127">
        <f t="shared" si="4"/>
        <v>-6.8327999999999998</v>
      </c>
      <c r="K180" s="127">
        <f t="shared" si="5"/>
        <v>0.52559999999999996</v>
      </c>
      <c r="L180" s="127">
        <f>SUM(J180:J183)</f>
        <v>-27.872599999999998</v>
      </c>
      <c r="M180" s="127">
        <f>SUM(K180:K183)</f>
        <v>3.4406999999999996</v>
      </c>
      <c r="N180" s="127">
        <f>AVERAGE(G180:G183)</f>
        <v>-27.557500000000001</v>
      </c>
      <c r="O180" s="127">
        <f>AVERAGE(H180:H183)</f>
        <v>2.7849999999999997</v>
      </c>
    </row>
    <row r="181" spans="1:15">
      <c r="A181" s="22" t="s">
        <v>268</v>
      </c>
      <c r="B181" s="22" t="s">
        <v>244</v>
      </c>
      <c r="C181" s="22" t="s">
        <v>311</v>
      </c>
      <c r="D181" s="126">
        <v>-26.85</v>
      </c>
      <c r="E181" s="126">
        <v>7</v>
      </c>
      <c r="F181" s="129" t="s">
        <v>551</v>
      </c>
      <c r="G181" s="127">
        <v>-27.34</v>
      </c>
      <c r="H181" s="127">
        <v>5.6</v>
      </c>
      <c r="I181" s="127">
        <v>0.5</v>
      </c>
      <c r="J181" s="127">
        <f t="shared" si="4"/>
        <v>-13.67</v>
      </c>
      <c r="K181" s="127">
        <f t="shared" si="5"/>
        <v>2.8</v>
      </c>
      <c r="L181" s="127"/>
      <c r="N181" s="127"/>
      <c r="O181" s="127"/>
    </row>
    <row r="182" spans="1:15">
      <c r="A182" s="22" t="s">
        <v>268</v>
      </c>
      <c r="B182" s="22" t="s">
        <v>244</v>
      </c>
      <c r="C182" s="22" t="s">
        <v>311</v>
      </c>
      <c r="D182" s="126">
        <v>-26.85</v>
      </c>
      <c r="E182" s="126">
        <v>7</v>
      </c>
      <c r="F182" s="129" t="s">
        <v>553</v>
      </c>
      <c r="G182" s="127">
        <v>-25.98</v>
      </c>
      <c r="H182" s="127">
        <v>3.01</v>
      </c>
      <c r="I182" s="127">
        <v>0.01</v>
      </c>
      <c r="J182" s="127">
        <f t="shared" si="4"/>
        <v>-0.25980000000000003</v>
      </c>
      <c r="K182" s="127">
        <f t="shared" si="5"/>
        <v>3.0099999999999998E-2</v>
      </c>
      <c r="L182" s="127"/>
    </row>
    <row r="183" spans="1:15">
      <c r="A183" s="22" t="s">
        <v>268</v>
      </c>
      <c r="B183" s="22" t="s">
        <v>244</v>
      </c>
      <c r="C183" s="22" t="s">
        <v>311</v>
      </c>
      <c r="D183" s="126">
        <v>-26.85</v>
      </c>
      <c r="E183" s="126">
        <v>7</v>
      </c>
      <c r="F183" s="129" t="s">
        <v>554</v>
      </c>
      <c r="G183" s="121">
        <v>-28.44</v>
      </c>
      <c r="H183" s="121">
        <v>0.34</v>
      </c>
      <c r="I183" s="121">
        <v>0.25</v>
      </c>
      <c r="J183" s="127">
        <f t="shared" si="4"/>
        <v>-7.11</v>
      </c>
      <c r="K183" s="127">
        <f t="shared" si="5"/>
        <v>8.5000000000000006E-2</v>
      </c>
      <c r="L183" s="127"/>
    </row>
    <row r="184" spans="1:15">
      <c r="A184" s="22" t="s">
        <v>268</v>
      </c>
      <c r="B184" s="22" t="s">
        <v>191</v>
      </c>
      <c r="C184" s="22" t="s">
        <v>309</v>
      </c>
      <c r="D184" s="126">
        <v>-25.07</v>
      </c>
      <c r="E184" s="126">
        <v>7.4</v>
      </c>
      <c r="F184" s="129" t="s">
        <v>550</v>
      </c>
      <c r="G184" s="130">
        <v>-28.47</v>
      </c>
      <c r="H184" s="130">
        <v>2.19</v>
      </c>
      <c r="I184" s="128">
        <v>0.01</v>
      </c>
      <c r="J184" s="127">
        <f t="shared" si="4"/>
        <v>-0.28470000000000001</v>
      </c>
      <c r="K184" s="127">
        <f t="shared" si="5"/>
        <v>2.1899999999999999E-2</v>
      </c>
      <c r="L184" s="127">
        <f>SUM(J184:J187)</f>
        <v>-27.6677</v>
      </c>
      <c r="M184" s="127">
        <f>SUM(K184:K187)</f>
        <v>3.9619999999999997</v>
      </c>
      <c r="N184" s="127">
        <f>AVERAGE(G184:G187)</f>
        <v>-27.557500000000001</v>
      </c>
      <c r="O184" s="127">
        <f>AVERAGE(H184:H187)</f>
        <v>2.7849999999999997</v>
      </c>
    </row>
    <row r="185" spans="1:15">
      <c r="A185" s="22" t="s">
        <v>268</v>
      </c>
      <c r="B185" s="22" t="s">
        <v>191</v>
      </c>
      <c r="C185" s="22" t="s">
        <v>309</v>
      </c>
      <c r="D185" s="126">
        <v>-25.07</v>
      </c>
      <c r="E185" s="126">
        <v>7.4</v>
      </c>
      <c r="F185" s="129" t="s">
        <v>551</v>
      </c>
      <c r="G185" s="127">
        <v>-27.34</v>
      </c>
      <c r="H185" s="127">
        <v>5.6</v>
      </c>
      <c r="I185" s="127">
        <v>0.68</v>
      </c>
      <c r="J185" s="127">
        <f t="shared" si="4"/>
        <v>-18.591200000000001</v>
      </c>
      <c r="K185" s="127">
        <f t="shared" si="5"/>
        <v>3.8079999999999998</v>
      </c>
      <c r="L185" s="127"/>
    </row>
    <row r="186" spans="1:15">
      <c r="A186" s="22" t="s">
        <v>268</v>
      </c>
      <c r="B186" s="22" t="s">
        <v>191</v>
      </c>
      <c r="C186" s="22" t="s">
        <v>309</v>
      </c>
      <c r="D186" s="126">
        <v>-25.07</v>
      </c>
      <c r="E186" s="126">
        <v>7.4</v>
      </c>
      <c r="F186" s="129" t="s">
        <v>553</v>
      </c>
      <c r="G186" s="127">
        <v>-25.98</v>
      </c>
      <c r="H186" s="127">
        <v>3.01</v>
      </c>
      <c r="I186" s="127">
        <v>0.01</v>
      </c>
      <c r="J186" s="127">
        <f t="shared" si="4"/>
        <v>-0.25980000000000003</v>
      </c>
      <c r="K186" s="127">
        <f t="shared" si="5"/>
        <v>3.0099999999999998E-2</v>
      </c>
      <c r="L186" s="127"/>
      <c r="N186" s="127"/>
      <c r="O186" s="127"/>
    </row>
    <row r="187" spans="1:15">
      <c r="A187" s="22" t="s">
        <v>268</v>
      </c>
      <c r="B187" s="22" t="s">
        <v>191</v>
      </c>
      <c r="C187" s="22" t="s">
        <v>309</v>
      </c>
      <c r="D187" s="126">
        <v>-25.07</v>
      </c>
      <c r="E187" s="126">
        <v>7.4</v>
      </c>
      <c r="F187" s="129" t="s">
        <v>554</v>
      </c>
      <c r="G187" s="121">
        <v>-28.44</v>
      </c>
      <c r="H187" s="121">
        <v>0.34</v>
      </c>
      <c r="I187" s="121">
        <v>0.3</v>
      </c>
      <c r="J187" s="127">
        <f t="shared" si="4"/>
        <v>-8.532</v>
      </c>
      <c r="K187" s="127">
        <f t="shared" si="5"/>
        <v>0.10200000000000001</v>
      </c>
      <c r="L187" s="127"/>
    </row>
    <row r="188" spans="1:15">
      <c r="A188" s="22" t="s">
        <v>268</v>
      </c>
      <c r="B188" s="22" t="s">
        <v>203</v>
      </c>
      <c r="C188" s="22" t="s">
        <v>272</v>
      </c>
      <c r="D188" s="126">
        <v>-25.76</v>
      </c>
      <c r="E188" s="126">
        <v>5.21</v>
      </c>
      <c r="F188" s="129" t="s">
        <v>550</v>
      </c>
      <c r="G188" s="130">
        <v>-28.47</v>
      </c>
      <c r="H188" s="130">
        <v>2.19</v>
      </c>
      <c r="I188" s="130">
        <v>0.01</v>
      </c>
      <c r="J188" s="127">
        <f t="shared" si="4"/>
        <v>-0.28470000000000001</v>
      </c>
      <c r="K188" s="127">
        <f t="shared" si="5"/>
        <v>2.1899999999999999E-2</v>
      </c>
      <c r="L188" s="127">
        <f>SUM(J188:J191)</f>
        <v>-28.217700000000001</v>
      </c>
      <c r="M188" s="127">
        <f>SUM(K188:K191)</f>
        <v>1.3320000000000001</v>
      </c>
      <c r="N188" s="127">
        <f>AVERAGE(G188:G191)</f>
        <v>-27.557500000000001</v>
      </c>
      <c r="O188" s="127">
        <f>AVERAGE(H188:H191)</f>
        <v>2.7849999999999997</v>
      </c>
    </row>
    <row r="189" spans="1:15">
      <c r="A189" s="22" t="s">
        <v>268</v>
      </c>
      <c r="B189" s="22" t="s">
        <v>203</v>
      </c>
      <c r="C189" s="22" t="s">
        <v>272</v>
      </c>
      <c r="D189" s="126">
        <v>-25.76</v>
      </c>
      <c r="E189" s="126">
        <v>5.21</v>
      </c>
      <c r="F189" s="129" t="s">
        <v>551</v>
      </c>
      <c r="G189" s="127">
        <v>-27.34</v>
      </c>
      <c r="H189" s="127">
        <v>5.6</v>
      </c>
      <c r="I189" s="127">
        <v>0.18</v>
      </c>
      <c r="J189" s="127">
        <f t="shared" si="4"/>
        <v>-4.9211999999999998</v>
      </c>
      <c r="K189" s="127">
        <f t="shared" si="5"/>
        <v>1.008</v>
      </c>
      <c r="L189" s="127"/>
    </row>
    <row r="190" spans="1:15">
      <c r="A190" s="22" t="s">
        <v>268</v>
      </c>
      <c r="B190" s="22" t="s">
        <v>203</v>
      </c>
      <c r="C190" s="22" t="s">
        <v>272</v>
      </c>
      <c r="D190" s="126">
        <v>-25.76</v>
      </c>
      <c r="E190" s="126">
        <v>5.21</v>
      </c>
      <c r="F190" s="129" t="s">
        <v>553</v>
      </c>
      <c r="G190" s="127">
        <v>-25.98</v>
      </c>
      <c r="H190" s="127">
        <v>3.01</v>
      </c>
      <c r="I190" s="127">
        <v>0.01</v>
      </c>
      <c r="J190" s="127">
        <f t="shared" si="4"/>
        <v>-0.25980000000000003</v>
      </c>
      <c r="K190" s="127">
        <f t="shared" si="5"/>
        <v>3.0099999999999998E-2</v>
      </c>
      <c r="L190" s="127"/>
    </row>
    <row r="191" spans="1:15">
      <c r="A191" s="22" t="s">
        <v>268</v>
      </c>
      <c r="B191" s="22" t="s">
        <v>203</v>
      </c>
      <c r="C191" s="22" t="s">
        <v>272</v>
      </c>
      <c r="D191" s="126">
        <v>-25.76</v>
      </c>
      <c r="E191" s="126">
        <v>5.21</v>
      </c>
      <c r="F191" s="129" t="s">
        <v>554</v>
      </c>
      <c r="G191" s="121">
        <v>-28.44</v>
      </c>
      <c r="H191" s="121">
        <v>0.34</v>
      </c>
      <c r="I191" s="121">
        <v>0.8</v>
      </c>
      <c r="J191" s="127">
        <f t="shared" si="4"/>
        <v>-22.752000000000002</v>
      </c>
      <c r="K191" s="127">
        <f t="shared" si="5"/>
        <v>0.27200000000000002</v>
      </c>
      <c r="L191" s="127"/>
      <c r="N191" s="127"/>
      <c r="O191" s="127"/>
    </row>
    <row r="192" spans="1:15">
      <c r="A192" s="22" t="s">
        <v>268</v>
      </c>
      <c r="B192" s="22" t="s">
        <v>232</v>
      </c>
      <c r="C192" s="22" t="s">
        <v>225</v>
      </c>
      <c r="D192" s="126">
        <v>-26.35</v>
      </c>
      <c r="E192" s="126">
        <v>4</v>
      </c>
      <c r="F192" s="129" t="s">
        <v>550</v>
      </c>
      <c r="G192" s="130">
        <v>-28.47</v>
      </c>
      <c r="H192" s="130">
        <v>2.19</v>
      </c>
      <c r="I192" s="130">
        <v>0.05</v>
      </c>
      <c r="J192" s="127">
        <f t="shared" si="4"/>
        <v>-1.4235</v>
      </c>
      <c r="K192" s="127">
        <f t="shared" si="5"/>
        <v>0.1095</v>
      </c>
      <c r="L192" s="127">
        <f>SUM(J192:J195)</f>
        <v>-27.905700000000003</v>
      </c>
      <c r="M192" s="127">
        <f>SUM(K192:K195)</f>
        <v>2.7218</v>
      </c>
      <c r="N192" s="127">
        <f>AVERAGE(G192:G195)</f>
        <v>-27.557500000000001</v>
      </c>
      <c r="O192" s="127">
        <f>AVERAGE(H192:H195)</f>
        <v>2.7849999999999997</v>
      </c>
    </row>
    <row r="193" spans="1:15">
      <c r="A193" s="22" t="s">
        <v>268</v>
      </c>
      <c r="B193" s="22" t="s">
        <v>232</v>
      </c>
      <c r="C193" s="22" t="s">
        <v>225</v>
      </c>
      <c r="D193" s="126">
        <v>-26.35</v>
      </c>
      <c r="E193" s="126">
        <v>4</v>
      </c>
      <c r="F193" s="129" t="s">
        <v>551</v>
      </c>
      <c r="G193" s="127">
        <v>-27.34</v>
      </c>
      <c r="H193" s="127">
        <v>5.6</v>
      </c>
      <c r="I193" s="127">
        <v>0.42</v>
      </c>
      <c r="J193" s="127">
        <f t="shared" si="4"/>
        <v>-11.482799999999999</v>
      </c>
      <c r="K193" s="127">
        <f t="shared" si="5"/>
        <v>2.3519999999999999</v>
      </c>
      <c r="L193" s="127"/>
    </row>
    <row r="194" spans="1:15">
      <c r="A194" s="22" t="s">
        <v>268</v>
      </c>
      <c r="B194" s="22" t="s">
        <v>232</v>
      </c>
      <c r="C194" s="22" t="s">
        <v>225</v>
      </c>
      <c r="D194" s="126">
        <v>-26.35</v>
      </c>
      <c r="E194" s="126">
        <v>4</v>
      </c>
      <c r="F194" s="129" t="s">
        <v>553</v>
      </c>
      <c r="G194" s="127">
        <v>-25.98</v>
      </c>
      <c r="H194" s="127">
        <v>3.01</v>
      </c>
      <c r="I194" s="127">
        <v>0.03</v>
      </c>
      <c r="J194" s="127">
        <f t="shared" si="4"/>
        <v>-0.77939999999999998</v>
      </c>
      <c r="K194" s="127">
        <f t="shared" si="5"/>
        <v>9.0299999999999991E-2</v>
      </c>
      <c r="L194" s="127"/>
    </row>
    <row r="195" spans="1:15">
      <c r="A195" s="22" t="s">
        <v>268</v>
      </c>
      <c r="B195" s="22" t="s">
        <v>232</v>
      </c>
      <c r="C195" s="22" t="s">
        <v>225</v>
      </c>
      <c r="D195" s="126">
        <v>-26.35</v>
      </c>
      <c r="E195" s="126">
        <v>4</v>
      </c>
      <c r="F195" s="129" t="s">
        <v>554</v>
      </c>
      <c r="G195" s="121">
        <v>-28.44</v>
      </c>
      <c r="H195" s="121">
        <v>0.34</v>
      </c>
      <c r="I195" s="121">
        <v>0.5</v>
      </c>
      <c r="J195" s="127">
        <f t="shared" si="4"/>
        <v>-14.22</v>
      </c>
      <c r="K195" s="127">
        <f t="shared" si="5"/>
        <v>0.17</v>
      </c>
      <c r="L195" s="127"/>
    </row>
    <row r="196" spans="1:15">
      <c r="A196" s="22" t="s">
        <v>268</v>
      </c>
      <c r="B196" s="22" t="s">
        <v>255</v>
      </c>
      <c r="C196" s="22" t="s">
        <v>248</v>
      </c>
      <c r="D196" s="126">
        <v>-25.43</v>
      </c>
      <c r="E196" s="126">
        <v>4.4800000000000004</v>
      </c>
      <c r="F196" s="129" t="s">
        <v>550</v>
      </c>
      <c r="G196" s="130">
        <v>-28.47</v>
      </c>
      <c r="H196" s="130">
        <v>2.19</v>
      </c>
      <c r="I196" s="130">
        <v>0.02</v>
      </c>
      <c r="J196" s="127">
        <f t="shared" si="4"/>
        <v>-0.56940000000000002</v>
      </c>
      <c r="K196" s="127">
        <f t="shared" si="5"/>
        <v>4.3799999999999999E-2</v>
      </c>
      <c r="L196" s="127">
        <f>SUM(J196:J199)</f>
        <v>-26.900200000000002</v>
      </c>
      <c r="M196" s="127">
        <f>SUM(K196:K199)</f>
        <v>3.4710000000000001</v>
      </c>
      <c r="N196" s="127">
        <f>AVERAGE(G196:G199)</f>
        <v>-27.557500000000001</v>
      </c>
      <c r="O196" s="127">
        <f>AVERAGE(H196:H199)</f>
        <v>2.7849999999999997</v>
      </c>
    </row>
    <row r="197" spans="1:15">
      <c r="A197" s="22" t="s">
        <v>268</v>
      </c>
      <c r="B197" s="22" t="s">
        <v>255</v>
      </c>
      <c r="C197" s="22" t="s">
        <v>248</v>
      </c>
      <c r="D197" s="126">
        <v>-25.43</v>
      </c>
      <c r="E197" s="126">
        <v>4.4800000000000004</v>
      </c>
      <c r="F197" s="129" t="s">
        <v>551</v>
      </c>
      <c r="G197" s="127">
        <v>-27.34</v>
      </c>
      <c r="H197" s="127">
        <v>5.6</v>
      </c>
      <c r="I197" s="127">
        <v>0.57999999999999996</v>
      </c>
      <c r="J197" s="127">
        <f t="shared" si="4"/>
        <v>-15.857199999999999</v>
      </c>
      <c r="K197" s="127">
        <f t="shared" si="5"/>
        <v>3.2479999999999998</v>
      </c>
      <c r="L197" s="127"/>
    </row>
    <row r="198" spans="1:15">
      <c r="A198" s="22" t="s">
        <v>268</v>
      </c>
      <c r="B198" s="22" t="s">
        <v>255</v>
      </c>
      <c r="C198" s="22" t="s">
        <v>248</v>
      </c>
      <c r="D198" s="126">
        <v>-25.43</v>
      </c>
      <c r="E198" s="126">
        <v>4.4800000000000004</v>
      </c>
      <c r="F198" s="129" t="s">
        <v>553</v>
      </c>
      <c r="G198" s="127">
        <v>-25.98</v>
      </c>
      <c r="H198" s="127">
        <v>3.01</v>
      </c>
      <c r="I198" s="127">
        <v>0.02</v>
      </c>
      <c r="J198" s="127">
        <f t="shared" si="4"/>
        <v>-0.51960000000000006</v>
      </c>
      <c r="K198" s="127">
        <f t="shared" si="5"/>
        <v>6.0199999999999997E-2</v>
      </c>
      <c r="L198" s="127"/>
    </row>
    <row r="199" spans="1:15">
      <c r="A199" s="22" t="s">
        <v>268</v>
      </c>
      <c r="B199" s="22" t="s">
        <v>255</v>
      </c>
      <c r="C199" s="22" t="s">
        <v>248</v>
      </c>
      <c r="D199" s="126">
        <v>-25.43</v>
      </c>
      <c r="E199" s="126">
        <v>4.4800000000000004</v>
      </c>
      <c r="F199" s="129" t="s">
        <v>554</v>
      </c>
      <c r="G199" s="121">
        <v>-28.44</v>
      </c>
      <c r="H199" s="121">
        <v>0.34</v>
      </c>
      <c r="I199" s="121">
        <v>0.35</v>
      </c>
      <c r="J199" s="127">
        <f t="shared" si="4"/>
        <v>-9.9540000000000006</v>
      </c>
      <c r="K199" s="127">
        <f t="shared" si="5"/>
        <v>0.11899999999999999</v>
      </c>
      <c r="L199" s="127"/>
    </row>
    <row r="200" spans="1:15">
      <c r="A200" s="22" t="s">
        <v>268</v>
      </c>
      <c r="B200" s="22" t="s">
        <v>325</v>
      </c>
      <c r="C200" s="22" t="s">
        <v>321</v>
      </c>
      <c r="D200" s="126">
        <v>-27.34</v>
      </c>
      <c r="E200" s="126">
        <v>5.6</v>
      </c>
      <c r="F200" s="129" t="s">
        <v>550</v>
      </c>
      <c r="G200" s="130">
        <v>-28.47</v>
      </c>
      <c r="H200" s="130">
        <v>2.19</v>
      </c>
      <c r="I200" s="130">
        <v>0.75</v>
      </c>
      <c r="J200" s="127">
        <f t="shared" si="4"/>
        <v>-21.352499999999999</v>
      </c>
      <c r="K200" s="127">
        <f t="shared" si="5"/>
        <v>1.6425000000000001</v>
      </c>
      <c r="L200" s="127">
        <f>SUM(J200:J202)</f>
        <v>-26.671499999999998</v>
      </c>
      <c r="M200" s="127">
        <f>SUM(K200:K202)</f>
        <v>2.1109999999999998</v>
      </c>
      <c r="N200" s="127">
        <f>AVERAGE(G200:G202)</f>
        <v>-27.63</v>
      </c>
      <c r="O200" s="127">
        <f>AVERAGE(H200:H202)</f>
        <v>1.8466666666666665</v>
      </c>
    </row>
    <row r="201" spans="1:15">
      <c r="A201" s="22" t="s">
        <v>268</v>
      </c>
      <c r="B201" s="22" t="s">
        <v>325</v>
      </c>
      <c r="C201" s="22" t="s">
        <v>321</v>
      </c>
      <c r="D201" s="126">
        <v>-27.34</v>
      </c>
      <c r="E201" s="126">
        <v>5.6</v>
      </c>
      <c r="F201" s="129" t="s">
        <v>553</v>
      </c>
      <c r="G201" s="127">
        <v>-25.98</v>
      </c>
      <c r="H201" s="127">
        <v>3.01</v>
      </c>
      <c r="I201" s="127">
        <v>0.15</v>
      </c>
      <c r="J201" s="127">
        <f t="shared" si="4"/>
        <v>-3.8969999999999998</v>
      </c>
      <c r="K201" s="127">
        <f t="shared" si="5"/>
        <v>0.45149999999999996</v>
      </c>
      <c r="L201" s="127"/>
      <c r="N201" s="127"/>
      <c r="O201" s="127"/>
    </row>
    <row r="202" spans="1:15">
      <c r="A202" s="22" t="s">
        <v>268</v>
      </c>
      <c r="B202" s="22" t="s">
        <v>325</v>
      </c>
      <c r="C202" s="22" t="s">
        <v>321</v>
      </c>
      <c r="D202" s="126">
        <v>-27.34</v>
      </c>
      <c r="E202" s="126">
        <v>5.6</v>
      </c>
      <c r="F202" s="129" t="s">
        <v>554</v>
      </c>
      <c r="G202" s="121">
        <v>-28.44</v>
      </c>
      <c r="H202" s="121">
        <v>0.34</v>
      </c>
      <c r="I202" s="121">
        <v>0.05</v>
      </c>
      <c r="J202" s="127">
        <f t="shared" si="4"/>
        <v>-1.4220000000000002</v>
      </c>
      <c r="K202" s="127">
        <f t="shared" si="5"/>
        <v>1.7000000000000001E-2</v>
      </c>
      <c r="L202" s="127"/>
    </row>
    <row r="203" spans="1:15">
      <c r="A203" s="22" t="s">
        <v>268</v>
      </c>
      <c r="B203" s="22" t="s">
        <v>360</v>
      </c>
      <c r="C203" s="22" t="s">
        <v>342</v>
      </c>
      <c r="D203" s="58">
        <v>-28.47</v>
      </c>
      <c r="E203" s="58">
        <v>2.19</v>
      </c>
      <c r="F203" s="126" t="s">
        <v>554</v>
      </c>
      <c r="G203" s="121">
        <v>-28.44</v>
      </c>
      <c r="H203" s="121">
        <v>0.34</v>
      </c>
      <c r="I203" s="121">
        <v>1</v>
      </c>
      <c r="J203" s="127">
        <f t="shared" ref="J203:J243" si="6">G203*I203</f>
        <v>-28.44</v>
      </c>
      <c r="K203" s="127">
        <f t="shared" ref="K203:K243" si="7">H203*I203</f>
        <v>0.34</v>
      </c>
      <c r="L203" s="127">
        <f>SUM(J203)</f>
        <v>-28.44</v>
      </c>
      <c r="M203" s="5">
        <f>SUM(H203*I203)</f>
        <v>0.34</v>
      </c>
      <c r="N203" s="127">
        <f>AVERAGE(G203)</f>
        <v>-28.44</v>
      </c>
      <c r="O203" s="127">
        <f>AVERAGE(H203)</f>
        <v>0.34</v>
      </c>
    </row>
    <row r="204" spans="1:15">
      <c r="A204" s="22" t="s">
        <v>268</v>
      </c>
      <c r="B204" s="22" t="s">
        <v>339</v>
      </c>
      <c r="C204" s="22" t="s">
        <v>335</v>
      </c>
      <c r="D204" s="126">
        <v>-25.98</v>
      </c>
      <c r="E204" s="126">
        <v>3.01</v>
      </c>
      <c r="F204" s="126" t="s">
        <v>554</v>
      </c>
      <c r="G204" s="121">
        <v>-28.44</v>
      </c>
      <c r="H204" s="121">
        <v>0.34</v>
      </c>
      <c r="I204" s="121">
        <v>1</v>
      </c>
      <c r="J204" s="127">
        <f t="shared" si="6"/>
        <v>-28.44</v>
      </c>
      <c r="K204" s="127">
        <f t="shared" si="7"/>
        <v>0.34</v>
      </c>
      <c r="L204" s="127">
        <f>SUM(J204)</f>
        <v>-28.44</v>
      </c>
      <c r="M204" s="5">
        <f>SUM(H204*I204)</f>
        <v>0.34</v>
      </c>
      <c r="N204" s="127">
        <f>AVERAGE(G204)</f>
        <v>-28.44</v>
      </c>
      <c r="O204" s="127">
        <f>AVERAGE(H204)</f>
        <v>0.34</v>
      </c>
    </row>
    <row r="205" spans="1:15">
      <c r="A205" s="22" t="s">
        <v>265</v>
      </c>
      <c r="B205" s="22" t="s">
        <v>559</v>
      </c>
      <c r="C205" s="22" t="s">
        <v>291</v>
      </c>
      <c r="D205" s="126">
        <v>-23.038</v>
      </c>
      <c r="E205" s="126">
        <v>9.4520000000000017</v>
      </c>
      <c r="F205" s="126" t="s">
        <v>544</v>
      </c>
      <c r="G205" s="127">
        <v>-25.02</v>
      </c>
      <c r="H205" s="127">
        <v>6.22</v>
      </c>
      <c r="I205" s="127">
        <v>0.4</v>
      </c>
      <c r="J205" s="127">
        <f t="shared" si="6"/>
        <v>-10.008000000000001</v>
      </c>
      <c r="K205" s="127">
        <f t="shared" si="7"/>
        <v>2.488</v>
      </c>
      <c r="L205" s="127">
        <f>SUM(J205:J209)</f>
        <v>-24.7285</v>
      </c>
      <c r="M205" s="127">
        <f>SUM(K205:K209)</f>
        <v>6.3089999999999993</v>
      </c>
      <c r="N205" s="127">
        <f>AVERAGE(G205:G209)</f>
        <v>-24.941999999999997</v>
      </c>
      <c r="O205" s="127">
        <f>AVERAGE(H205:H209)</f>
        <v>6.4019999999999992</v>
      </c>
    </row>
    <row r="206" spans="1:15">
      <c r="A206" s="22" t="s">
        <v>265</v>
      </c>
      <c r="B206" s="22" t="s">
        <v>559</v>
      </c>
      <c r="C206" s="22" t="s">
        <v>291</v>
      </c>
      <c r="D206" s="126">
        <v>-23.038</v>
      </c>
      <c r="E206" s="126">
        <v>9.4520000000000017</v>
      </c>
      <c r="F206" s="126" t="s">
        <v>546</v>
      </c>
      <c r="G206" s="127">
        <v>-25.61</v>
      </c>
      <c r="H206" s="127">
        <v>8.44</v>
      </c>
      <c r="I206" s="127">
        <v>0.05</v>
      </c>
      <c r="J206" s="127">
        <f t="shared" si="6"/>
        <v>-1.2805</v>
      </c>
      <c r="K206" s="127">
        <f t="shared" si="7"/>
        <v>0.42199999999999999</v>
      </c>
      <c r="L206" s="127"/>
    </row>
    <row r="207" spans="1:15">
      <c r="A207" s="22" t="s">
        <v>265</v>
      </c>
      <c r="B207" s="22" t="s">
        <v>559</v>
      </c>
      <c r="C207" s="22" t="s">
        <v>291</v>
      </c>
      <c r="D207" s="126">
        <v>-23.038</v>
      </c>
      <c r="E207" s="126">
        <v>9.4520000000000017</v>
      </c>
      <c r="F207" s="126" t="s">
        <v>547</v>
      </c>
      <c r="G207" s="127">
        <v>-22.74</v>
      </c>
      <c r="H207" s="127">
        <v>6.66</v>
      </c>
      <c r="I207" s="127">
        <v>0.2</v>
      </c>
      <c r="J207" s="127">
        <f t="shared" si="6"/>
        <v>-4.548</v>
      </c>
      <c r="K207" s="127">
        <f t="shared" si="7"/>
        <v>1.3320000000000001</v>
      </c>
      <c r="L207" s="127"/>
    </row>
    <row r="208" spans="1:15">
      <c r="A208" s="22" t="s">
        <v>265</v>
      </c>
      <c r="B208" s="22" t="s">
        <v>559</v>
      </c>
      <c r="C208" s="22" t="s">
        <v>291</v>
      </c>
      <c r="D208" s="126">
        <v>-23.038</v>
      </c>
      <c r="E208" s="126">
        <v>9.4520000000000017</v>
      </c>
      <c r="F208" s="126" t="s">
        <v>548</v>
      </c>
      <c r="G208" s="127">
        <v>-25.3</v>
      </c>
      <c r="H208" s="127">
        <v>6.13</v>
      </c>
      <c r="I208" s="127">
        <v>0.3</v>
      </c>
      <c r="J208" s="127">
        <f t="shared" si="6"/>
        <v>-7.59</v>
      </c>
      <c r="K208" s="127">
        <f t="shared" si="7"/>
        <v>1.839</v>
      </c>
      <c r="L208" s="127"/>
    </row>
    <row r="209" spans="1:15">
      <c r="A209" s="22" t="s">
        <v>265</v>
      </c>
      <c r="B209" s="22" t="s">
        <v>559</v>
      </c>
      <c r="C209" s="22" t="s">
        <v>291</v>
      </c>
      <c r="D209" s="126">
        <v>-23.038</v>
      </c>
      <c r="E209" s="126">
        <v>9.4520000000000017</v>
      </c>
      <c r="F209" s="126" t="s">
        <v>549</v>
      </c>
      <c r="G209" s="127">
        <v>-26.04</v>
      </c>
      <c r="H209" s="127">
        <v>4.5599999999999996</v>
      </c>
      <c r="I209" s="127">
        <v>0.05</v>
      </c>
      <c r="J209" s="127">
        <f t="shared" si="6"/>
        <v>-1.302</v>
      </c>
      <c r="K209" s="127">
        <f t="shared" si="7"/>
        <v>0.22799999999999998</v>
      </c>
      <c r="L209" s="127"/>
    </row>
    <row r="210" spans="1:15">
      <c r="A210" s="22" t="s">
        <v>265</v>
      </c>
      <c r="B210" s="22" t="s">
        <v>221</v>
      </c>
      <c r="C210" s="22" t="s">
        <v>310</v>
      </c>
      <c r="D210" s="126">
        <v>-25.02</v>
      </c>
      <c r="E210" s="126">
        <v>6.22</v>
      </c>
      <c r="F210" s="129" t="s">
        <v>550</v>
      </c>
      <c r="G210" s="127">
        <v>-27.49</v>
      </c>
      <c r="H210" s="127">
        <v>1.4333333333333333</v>
      </c>
      <c r="I210" s="127">
        <v>0.14000000000000001</v>
      </c>
      <c r="J210" s="127">
        <f t="shared" si="6"/>
        <v>-3.8486000000000002</v>
      </c>
      <c r="K210" s="127">
        <f t="shared" si="7"/>
        <v>0.20066666666666669</v>
      </c>
      <c r="L210" s="127">
        <f>SUM(J210:J214)</f>
        <v>-27.732299999999999</v>
      </c>
      <c r="M210" s="127">
        <f>SUM(K210:K214)</f>
        <v>3.0450666666666666</v>
      </c>
      <c r="N210" s="127">
        <f>AVERAGE(G210:G214)</f>
        <v>-27.240000000000002</v>
      </c>
      <c r="O210" s="127">
        <f>AVERAGE(H210:H214)</f>
        <v>3.3146666666666662</v>
      </c>
    </row>
    <row r="211" spans="1:15">
      <c r="A211" s="22" t="s">
        <v>265</v>
      </c>
      <c r="B211" s="22" t="s">
        <v>221</v>
      </c>
      <c r="C211" s="22" t="s">
        <v>310</v>
      </c>
      <c r="D211" s="126">
        <v>-25.02</v>
      </c>
      <c r="E211" s="126">
        <v>6.22</v>
      </c>
      <c r="F211" s="129" t="s">
        <v>551</v>
      </c>
      <c r="G211" s="127">
        <v>-27.16</v>
      </c>
      <c r="H211" s="127">
        <v>5.96</v>
      </c>
      <c r="I211" s="127">
        <v>0.25</v>
      </c>
      <c r="J211" s="127">
        <f t="shared" si="6"/>
        <v>-6.79</v>
      </c>
      <c r="K211" s="127">
        <f t="shared" si="7"/>
        <v>1.49</v>
      </c>
      <c r="L211" s="127"/>
    </row>
    <row r="212" spans="1:15">
      <c r="A212" s="22" t="s">
        <v>265</v>
      </c>
      <c r="B212" s="22" t="s">
        <v>221</v>
      </c>
      <c r="C212" s="22" t="s">
        <v>310</v>
      </c>
      <c r="D212" s="126">
        <v>-25.02</v>
      </c>
      <c r="E212" s="126">
        <v>6.22</v>
      </c>
      <c r="F212" s="129" t="s">
        <v>552</v>
      </c>
      <c r="G212" s="127">
        <v>-27.38</v>
      </c>
      <c r="H212" s="127">
        <v>4.8499999999999996</v>
      </c>
      <c r="I212" s="127">
        <v>0.25</v>
      </c>
      <c r="J212" s="127">
        <f t="shared" si="6"/>
        <v>-6.8449999999999998</v>
      </c>
      <c r="K212" s="127">
        <f t="shared" si="7"/>
        <v>1.2124999999999999</v>
      </c>
      <c r="L212" s="127"/>
    </row>
    <row r="213" spans="1:15">
      <c r="A213" s="22" t="s">
        <v>265</v>
      </c>
      <c r="B213" s="22" t="s">
        <v>221</v>
      </c>
      <c r="C213" s="22" t="s">
        <v>310</v>
      </c>
      <c r="D213" s="126">
        <v>-25.02</v>
      </c>
      <c r="E213" s="126">
        <v>6.22</v>
      </c>
      <c r="F213" s="129" t="s">
        <v>553</v>
      </c>
      <c r="G213" s="127">
        <v>-25.62</v>
      </c>
      <c r="H213" s="127">
        <v>4.04</v>
      </c>
      <c r="I213" s="127">
        <v>0.01</v>
      </c>
      <c r="J213" s="127">
        <f t="shared" si="6"/>
        <v>-0.25620000000000004</v>
      </c>
      <c r="K213" s="127">
        <f t="shared" si="7"/>
        <v>4.0399999999999998E-2</v>
      </c>
      <c r="L213" s="127"/>
    </row>
    <row r="214" spans="1:15">
      <c r="A214" s="22" t="s">
        <v>265</v>
      </c>
      <c r="B214" s="22" t="s">
        <v>221</v>
      </c>
      <c r="C214" s="22" t="s">
        <v>310</v>
      </c>
      <c r="D214" s="126">
        <v>-25.02</v>
      </c>
      <c r="E214" s="126">
        <v>6.22</v>
      </c>
      <c r="F214" s="129" t="s">
        <v>554</v>
      </c>
      <c r="G214" s="121">
        <v>-28.55</v>
      </c>
      <c r="H214" s="121">
        <v>0.28999999999999998</v>
      </c>
      <c r="I214" s="127">
        <v>0.35</v>
      </c>
      <c r="J214" s="127">
        <f t="shared" si="6"/>
        <v>-9.9924999999999997</v>
      </c>
      <c r="K214" s="127">
        <f t="shared" si="7"/>
        <v>0.10149999999999999</v>
      </c>
      <c r="L214" s="127"/>
    </row>
    <row r="215" spans="1:15">
      <c r="A215" s="22" t="s">
        <v>265</v>
      </c>
      <c r="B215" s="22" t="s">
        <v>193</v>
      </c>
      <c r="C215" s="22" t="s">
        <v>309</v>
      </c>
      <c r="D215" s="126">
        <v>-25.61</v>
      </c>
      <c r="E215" s="126">
        <v>8.44</v>
      </c>
      <c r="F215" s="129" t="s">
        <v>550</v>
      </c>
      <c r="G215" s="127">
        <v>-27.49</v>
      </c>
      <c r="H215" s="127">
        <v>1.4333333333333333</v>
      </c>
      <c r="I215" s="128">
        <v>0.01</v>
      </c>
      <c r="J215" s="127">
        <f t="shared" si="6"/>
        <v>-0.27489999999999998</v>
      </c>
      <c r="K215" s="127">
        <f t="shared" si="7"/>
        <v>1.4333333333333333E-2</v>
      </c>
      <c r="L215" s="127">
        <f>SUM(J215:J219)</f>
        <v>-27.639699999999998</v>
      </c>
      <c r="M215" s="127">
        <f>SUM(K215:K219)</f>
        <v>3.8171333333333339</v>
      </c>
      <c r="N215" s="127">
        <f>AVERAGE(G215:G219)</f>
        <v>-27.240000000000002</v>
      </c>
      <c r="O215" s="127">
        <f>AVERAGE(H215:H219)</f>
        <v>3.3146666666666662</v>
      </c>
    </row>
    <row r="216" spans="1:15">
      <c r="A216" s="22" t="s">
        <v>265</v>
      </c>
      <c r="B216" s="22" t="s">
        <v>193</v>
      </c>
      <c r="C216" s="22" t="s">
        <v>309</v>
      </c>
      <c r="D216" s="126">
        <v>-25.61</v>
      </c>
      <c r="E216" s="126">
        <v>8.44</v>
      </c>
      <c r="F216" s="129" t="s">
        <v>551</v>
      </c>
      <c r="G216" s="127">
        <v>-27.16</v>
      </c>
      <c r="H216" s="127">
        <v>5.96</v>
      </c>
      <c r="I216" s="127">
        <v>0.34</v>
      </c>
      <c r="J216" s="127">
        <f t="shared" si="6"/>
        <v>-9.2344000000000008</v>
      </c>
      <c r="K216" s="127">
        <f t="shared" si="7"/>
        <v>2.0264000000000002</v>
      </c>
      <c r="L216" s="127"/>
    </row>
    <row r="217" spans="1:15">
      <c r="A217" s="22" t="s">
        <v>265</v>
      </c>
      <c r="B217" s="22" t="s">
        <v>193</v>
      </c>
      <c r="C217" s="22" t="s">
        <v>309</v>
      </c>
      <c r="D217" s="126">
        <v>-25.61</v>
      </c>
      <c r="E217" s="126">
        <v>8.44</v>
      </c>
      <c r="F217" s="129" t="s">
        <v>552</v>
      </c>
      <c r="G217" s="127">
        <v>-27.38</v>
      </c>
      <c r="H217" s="127">
        <v>4.8499999999999996</v>
      </c>
      <c r="I217" s="127">
        <v>0.34</v>
      </c>
      <c r="J217" s="127">
        <f t="shared" si="6"/>
        <v>-9.3092000000000006</v>
      </c>
      <c r="K217" s="127">
        <f t="shared" si="7"/>
        <v>1.649</v>
      </c>
      <c r="L217" s="127"/>
    </row>
    <row r="218" spans="1:15">
      <c r="A218" s="22" t="s">
        <v>265</v>
      </c>
      <c r="B218" s="22" t="s">
        <v>193</v>
      </c>
      <c r="C218" s="22" t="s">
        <v>309</v>
      </c>
      <c r="D218" s="126">
        <v>-25.61</v>
      </c>
      <c r="E218" s="126">
        <v>8.44</v>
      </c>
      <c r="F218" s="129" t="s">
        <v>553</v>
      </c>
      <c r="G218" s="127">
        <v>-25.62</v>
      </c>
      <c r="H218" s="127">
        <v>4.04</v>
      </c>
      <c r="I218" s="128">
        <v>0.01</v>
      </c>
      <c r="J218" s="127">
        <f t="shared" si="6"/>
        <v>-0.25620000000000004</v>
      </c>
      <c r="K218" s="127">
        <f t="shared" si="7"/>
        <v>4.0399999999999998E-2</v>
      </c>
      <c r="L218" s="127"/>
    </row>
    <row r="219" spans="1:15">
      <c r="A219" s="22" t="s">
        <v>265</v>
      </c>
      <c r="B219" s="22" t="s">
        <v>193</v>
      </c>
      <c r="C219" s="22" t="s">
        <v>309</v>
      </c>
      <c r="D219" s="126">
        <v>-25.61</v>
      </c>
      <c r="E219" s="126">
        <v>8.44</v>
      </c>
      <c r="F219" s="129" t="s">
        <v>554</v>
      </c>
      <c r="G219" s="121">
        <v>-28.55</v>
      </c>
      <c r="H219" s="121">
        <v>0.28999999999999998</v>
      </c>
      <c r="I219" s="127">
        <v>0.3</v>
      </c>
      <c r="J219" s="127">
        <f t="shared" si="6"/>
        <v>-8.5649999999999995</v>
      </c>
      <c r="K219" s="127">
        <f t="shared" si="7"/>
        <v>8.6999999999999994E-2</v>
      </c>
      <c r="L219" s="127"/>
    </row>
    <row r="220" spans="1:15">
      <c r="A220" s="22" t="s">
        <v>265</v>
      </c>
      <c r="B220" s="22" t="s">
        <v>205</v>
      </c>
      <c r="C220" s="22" t="s">
        <v>272</v>
      </c>
      <c r="D220" s="126">
        <v>-22.74</v>
      </c>
      <c r="E220" s="126">
        <v>6.66</v>
      </c>
      <c r="F220" s="129" t="s">
        <v>550</v>
      </c>
      <c r="G220" s="127">
        <v>-27.49</v>
      </c>
      <c r="H220" s="127">
        <v>1.4333333333333333</v>
      </c>
      <c r="I220" s="127">
        <v>0.01</v>
      </c>
      <c r="J220" s="127">
        <f t="shared" si="6"/>
        <v>-0.27489999999999998</v>
      </c>
      <c r="K220" s="127">
        <f t="shared" si="7"/>
        <v>1.4333333333333333E-2</v>
      </c>
      <c r="L220" s="127">
        <f>SUM(J220:J224)</f>
        <v>-28.279700000000005</v>
      </c>
      <c r="M220" s="127">
        <f>SUM(K220:K224)</f>
        <v>1.2596333333333332</v>
      </c>
      <c r="N220" s="127">
        <f>AVERAGE(G220:G224)</f>
        <v>-27.240000000000002</v>
      </c>
      <c r="O220" s="127">
        <f>AVERAGE(H220:H224)</f>
        <v>3.3146666666666662</v>
      </c>
    </row>
    <row r="221" spans="1:15">
      <c r="A221" s="22" t="s">
        <v>265</v>
      </c>
      <c r="B221" s="22" t="s">
        <v>205</v>
      </c>
      <c r="C221" s="22" t="s">
        <v>272</v>
      </c>
      <c r="D221" s="126">
        <v>-22.74</v>
      </c>
      <c r="E221" s="126">
        <v>6.66</v>
      </c>
      <c r="F221" s="129" t="s">
        <v>551</v>
      </c>
      <c r="G221" s="127">
        <v>-27.16</v>
      </c>
      <c r="H221" s="127">
        <v>5.96</v>
      </c>
      <c r="I221" s="127">
        <v>0.09</v>
      </c>
      <c r="J221" s="127">
        <f t="shared" si="6"/>
        <v>-2.4443999999999999</v>
      </c>
      <c r="K221" s="127">
        <f t="shared" si="7"/>
        <v>0.53639999999999999</v>
      </c>
      <c r="L221" s="127"/>
    </row>
    <row r="222" spans="1:15">
      <c r="A222" s="22" t="s">
        <v>265</v>
      </c>
      <c r="B222" s="22" t="s">
        <v>205</v>
      </c>
      <c r="C222" s="22" t="s">
        <v>272</v>
      </c>
      <c r="D222" s="126">
        <v>-22.74</v>
      </c>
      <c r="E222" s="126">
        <v>6.66</v>
      </c>
      <c r="F222" s="129" t="s">
        <v>552</v>
      </c>
      <c r="G222" s="127">
        <v>-27.38</v>
      </c>
      <c r="H222" s="127">
        <v>4.8499999999999996</v>
      </c>
      <c r="I222" s="127">
        <v>0.09</v>
      </c>
      <c r="J222" s="127">
        <f t="shared" si="6"/>
        <v>-2.4641999999999999</v>
      </c>
      <c r="K222" s="127">
        <f t="shared" si="7"/>
        <v>0.43649999999999994</v>
      </c>
      <c r="L222" s="127"/>
    </row>
    <row r="223" spans="1:15">
      <c r="A223" s="22" t="s">
        <v>265</v>
      </c>
      <c r="B223" s="22" t="s">
        <v>205</v>
      </c>
      <c r="C223" s="22" t="s">
        <v>272</v>
      </c>
      <c r="D223" s="126">
        <v>-22.74</v>
      </c>
      <c r="E223" s="126">
        <v>6.66</v>
      </c>
      <c r="F223" s="129" t="s">
        <v>553</v>
      </c>
      <c r="G223" s="127">
        <v>-25.62</v>
      </c>
      <c r="H223" s="127">
        <v>4.04</v>
      </c>
      <c r="I223" s="127">
        <v>0.01</v>
      </c>
      <c r="J223" s="127">
        <f t="shared" si="6"/>
        <v>-0.25620000000000004</v>
      </c>
      <c r="K223" s="127">
        <f t="shared" si="7"/>
        <v>4.0399999999999998E-2</v>
      </c>
      <c r="L223" s="127"/>
    </row>
    <row r="224" spans="1:15">
      <c r="A224" s="22" t="s">
        <v>265</v>
      </c>
      <c r="B224" s="22" t="s">
        <v>205</v>
      </c>
      <c r="C224" s="22" t="s">
        <v>272</v>
      </c>
      <c r="D224" s="126">
        <v>-22.74</v>
      </c>
      <c r="E224" s="126">
        <v>6.66</v>
      </c>
      <c r="F224" s="129" t="s">
        <v>554</v>
      </c>
      <c r="G224" s="121">
        <v>-28.55</v>
      </c>
      <c r="H224" s="121">
        <v>0.28999999999999998</v>
      </c>
      <c r="I224" s="127">
        <v>0.8</v>
      </c>
      <c r="J224" s="127">
        <f t="shared" si="6"/>
        <v>-22.840000000000003</v>
      </c>
      <c r="K224" s="127">
        <f t="shared" si="7"/>
        <v>0.23199999999999998</v>
      </c>
      <c r="L224" s="127"/>
    </row>
    <row r="225" spans="1:15">
      <c r="A225" s="22" t="s">
        <v>265</v>
      </c>
      <c r="B225" s="22" t="s">
        <v>234</v>
      </c>
      <c r="C225" s="22" t="s">
        <v>225</v>
      </c>
      <c r="D225" s="126">
        <v>-25.3</v>
      </c>
      <c r="E225" s="126">
        <v>6.13</v>
      </c>
      <c r="F225" s="129" t="s">
        <v>550</v>
      </c>
      <c r="G225" s="127">
        <v>-27.49</v>
      </c>
      <c r="H225" s="127">
        <v>1.4333333333333333</v>
      </c>
      <c r="I225" s="127">
        <v>0.05</v>
      </c>
      <c r="J225" s="127">
        <f t="shared" si="6"/>
        <v>-1.3745000000000001</v>
      </c>
      <c r="K225" s="127">
        <f t="shared" si="7"/>
        <v>7.166666666666667E-2</v>
      </c>
      <c r="L225" s="127">
        <f>SUM(J225:J229)</f>
        <v>-27.871499999999997</v>
      </c>
      <c r="M225" s="127">
        <f>SUM(K225:K229)</f>
        <v>2.6079666666666665</v>
      </c>
      <c r="N225" s="127">
        <f>AVERAGE(G225:G229)</f>
        <v>-27.240000000000002</v>
      </c>
      <c r="O225" s="127">
        <f>AVERAGE(H225:H229)</f>
        <v>3.3146666666666662</v>
      </c>
    </row>
    <row r="226" spans="1:15">
      <c r="A226" s="22" t="s">
        <v>265</v>
      </c>
      <c r="B226" s="22" t="s">
        <v>234</v>
      </c>
      <c r="C226" s="22" t="s">
        <v>225</v>
      </c>
      <c r="D226" s="126">
        <v>-25.3</v>
      </c>
      <c r="E226" s="126">
        <v>6.13</v>
      </c>
      <c r="F226" s="129" t="s">
        <v>551</v>
      </c>
      <c r="G226" s="127">
        <v>-27.16</v>
      </c>
      <c r="H226" s="127">
        <v>5.96</v>
      </c>
      <c r="I226" s="127">
        <v>0.21</v>
      </c>
      <c r="J226" s="127">
        <f t="shared" si="6"/>
        <v>-5.7035999999999998</v>
      </c>
      <c r="K226" s="127">
        <f t="shared" si="7"/>
        <v>1.2516</v>
      </c>
      <c r="L226" s="127"/>
    </row>
    <row r="227" spans="1:15">
      <c r="A227" s="22" t="s">
        <v>265</v>
      </c>
      <c r="B227" s="22" t="s">
        <v>234</v>
      </c>
      <c r="C227" s="22" t="s">
        <v>225</v>
      </c>
      <c r="D227" s="126">
        <v>-25.3</v>
      </c>
      <c r="E227" s="126">
        <v>6.13</v>
      </c>
      <c r="F227" s="129" t="s">
        <v>552</v>
      </c>
      <c r="G227" s="127">
        <v>-27.38</v>
      </c>
      <c r="H227" s="127">
        <v>4.8499999999999996</v>
      </c>
      <c r="I227" s="127">
        <v>0.21</v>
      </c>
      <c r="J227" s="127">
        <f t="shared" si="6"/>
        <v>-5.7497999999999996</v>
      </c>
      <c r="K227" s="127">
        <f t="shared" si="7"/>
        <v>1.0185</v>
      </c>
      <c r="L227" s="127"/>
    </row>
    <row r="228" spans="1:15">
      <c r="A228" s="22" t="s">
        <v>265</v>
      </c>
      <c r="B228" s="22" t="s">
        <v>234</v>
      </c>
      <c r="C228" s="22" t="s">
        <v>225</v>
      </c>
      <c r="D228" s="126">
        <v>-25.3</v>
      </c>
      <c r="E228" s="126">
        <v>6.13</v>
      </c>
      <c r="F228" s="129" t="s">
        <v>553</v>
      </c>
      <c r="G228" s="127">
        <v>-25.62</v>
      </c>
      <c r="H228" s="127">
        <v>4.04</v>
      </c>
      <c r="I228" s="127">
        <v>0.03</v>
      </c>
      <c r="J228" s="127">
        <f t="shared" si="6"/>
        <v>-0.76859999999999995</v>
      </c>
      <c r="K228" s="127">
        <f t="shared" si="7"/>
        <v>0.1212</v>
      </c>
      <c r="L228" s="127"/>
    </row>
    <row r="229" spans="1:15">
      <c r="A229" s="22" t="s">
        <v>265</v>
      </c>
      <c r="B229" s="22" t="s">
        <v>234</v>
      </c>
      <c r="C229" s="22" t="s">
        <v>225</v>
      </c>
      <c r="D229" s="126">
        <v>-25.3</v>
      </c>
      <c r="E229" s="126">
        <v>6.13</v>
      </c>
      <c r="F229" s="129" t="s">
        <v>554</v>
      </c>
      <c r="G229" s="121">
        <v>-28.55</v>
      </c>
      <c r="H229" s="121">
        <v>0.28999999999999998</v>
      </c>
      <c r="I229" s="127">
        <v>0.5</v>
      </c>
      <c r="J229" s="127">
        <f t="shared" si="6"/>
        <v>-14.275</v>
      </c>
      <c r="K229" s="127">
        <f t="shared" si="7"/>
        <v>0.14499999999999999</v>
      </c>
      <c r="L229" s="127"/>
    </row>
    <row r="230" spans="1:15">
      <c r="A230" s="22" t="s">
        <v>265</v>
      </c>
      <c r="B230" s="22" t="s">
        <v>257</v>
      </c>
      <c r="C230" s="22" t="s">
        <v>248</v>
      </c>
      <c r="D230" s="126">
        <v>-26.04</v>
      </c>
      <c r="E230" s="126">
        <v>4.5599999999999996</v>
      </c>
      <c r="F230" s="129" t="s">
        <v>550</v>
      </c>
      <c r="G230" s="127">
        <v>-27.49</v>
      </c>
      <c r="H230" s="127">
        <v>1.43333333333333</v>
      </c>
      <c r="I230" s="127">
        <v>0.02</v>
      </c>
      <c r="J230" s="127">
        <f t="shared" si="6"/>
        <v>-0.54979999999999996</v>
      </c>
      <c r="K230" s="127">
        <f t="shared" si="7"/>
        <v>2.8666666666666601E-2</v>
      </c>
      <c r="L230" s="127">
        <f>SUM(J230:J234)</f>
        <v>-26.871299999999998</v>
      </c>
      <c r="M230" s="127">
        <f>SUM(K230:K234)</f>
        <v>3.3458666666666663</v>
      </c>
      <c r="N230" s="127">
        <f>AVERAGE(G230:G234)</f>
        <v>-27.240000000000002</v>
      </c>
      <c r="O230" s="127">
        <f>AVERAGE(H230:H234)</f>
        <v>3.3146666666666653</v>
      </c>
    </row>
    <row r="231" spans="1:15">
      <c r="A231" s="22" t="s">
        <v>265</v>
      </c>
      <c r="B231" s="22" t="s">
        <v>257</v>
      </c>
      <c r="C231" s="22" t="s">
        <v>248</v>
      </c>
      <c r="D231" s="126">
        <v>-26.04</v>
      </c>
      <c r="E231" s="126">
        <v>4.5599999999999996</v>
      </c>
      <c r="F231" s="129" t="s">
        <v>551</v>
      </c>
      <c r="G231" s="127">
        <v>-27.16</v>
      </c>
      <c r="H231" s="127">
        <v>5.96</v>
      </c>
      <c r="I231" s="127">
        <v>0.28999999999999998</v>
      </c>
      <c r="J231" s="127">
        <f t="shared" si="6"/>
        <v>-7.8763999999999994</v>
      </c>
      <c r="K231" s="127">
        <f t="shared" si="7"/>
        <v>1.7283999999999999</v>
      </c>
      <c r="L231" s="127"/>
    </row>
    <row r="232" spans="1:15">
      <c r="A232" s="22" t="s">
        <v>265</v>
      </c>
      <c r="B232" s="22" t="s">
        <v>257</v>
      </c>
      <c r="C232" s="22" t="s">
        <v>248</v>
      </c>
      <c r="D232" s="126">
        <v>-26.04</v>
      </c>
      <c r="E232" s="126">
        <v>4.5599999999999996</v>
      </c>
      <c r="F232" s="129" t="s">
        <v>552</v>
      </c>
      <c r="G232" s="127">
        <v>-27.38</v>
      </c>
      <c r="H232" s="127">
        <v>4.8499999999999996</v>
      </c>
      <c r="I232" s="127">
        <v>0.28999999999999998</v>
      </c>
      <c r="J232" s="127">
        <f t="shared" si="6"/>
        <v>-7.940199999999999</v>
      </c>
      <c r="K232" s="127">
        <f t="shared" si="7"/>
        <v>1.4064999999999999</v>
      </c>
      <c r="L232" s="127"/>
    </row>
    <row r="233" spans="1:15">
      <c r="A233" s="22" t="s">
        <v>265</v>
      </c>
      <c r="B233" s="22" t="s">
        <v>257</v>
      </c>
      <c r="C233" s="22" t="s">
        <v>248</v>
      </c>
      <c r="D233" s="126">
        <v>-26.04</v>
      </c>
      <c r="E233" s="126">
        <v>4.5599999999999996</v>
      </c>
      <c r="F233" s="129" t="s">
        <v>553</v>
      </c>
      <c r="G233" s="127">
        <v>-25.62</v>
      </c>
      <c r="H233" s="127">
        <v>4.04</v>
      </c>
      <c r="I233" s="127">
        <v>0.02</v>
      </c>
      <c r="J233" s="127">
        <f t="shared" si="6"/>
        <v>-0.51240000000000008</v>
      </c>
      <c r="K233" s="127">
        <f t="shared" si="7"/>
        <v>8.0799999999999997E-2</v>
      </c>
      <c r="L233" s="127"/>
    </row>
    <row r="234" spans="1:15">
      <c r="A234" s="22" t="s">
        <v>265</v>
      </c>
      <c r="B234" s="22" t="s">
        <v>257</v>
      </c>
      <c r="C234" s="22" t="s">
        <v>248</v>
      </c>
      <c r="D234" s="126">
        <v>-26.04</v>
      </c>
      <c r="E234" s="126">
        <v>4.5599999999999996</v>
      </c>
      <c r="F234" s="129" t="s">
        <v>554</v>
      </c>
      <c r="G234" s="121">
        <v>-28.55</v>
      </c>
      <c r="H234" s="121">
        <v>0.28999999999999998</v>
      </c>
      <c r="I234" s="127">
        <v>0.35</v>
      </c>
      <c r="J234" s="127">
        <f t="shared" si="6"/>
        <v>-9.9924999999999997</v>
      </c>
      <c r="K234" s="127">
        <f t="shared" si="7"/>
        <v>0.10149999999999999</v>
      </c>
      <c r="L234" s="127"/>
    </row>
    <row r="235" spans="1:15">
      <c r="A235" s="22" t="s">
        <v>265</v>
      </c>
      <c r="B235" s="22" t="s">
        <v>322</v>
      </c>
      <c r="C235" s="22" t="s">
        <v>321</v>
      </c>
      <c r="D235" s="126">
        <v>-27.16</v>
      </c>
      <c r="E235" s="126">
        <v>5.96</v>
      </c>
      <c r="F235" s="129" t="s">
        <v>550</v>
      </c>
      <c r="G235" s="127">
        <v>-27.49</v>
      </c>
      <c r="H235" s="127">
        <v>1.43333333333333</v>
      </c>
      <c r="I235" s="127">
        <v>0.65</v>
      </c>
      <c r="J235" s="127">
        <f t="shared" si="6"/>
        <v>-17.868500000000001</v>
      </c>
      <c r="K235" s="127">
        <f t="shared" si="7"/>
        <v>0.93166666666666453</v>
      </c>
      <c r="L235" s="127">
        <f>SUM(J235:J238)</f>
        <v>-27.421999999999997</v>
      </c>
      <c r="M235" s="127">
        <f>SUM(K235:K238)</f>
        <v>2.3606666666666642</v>
      </c>
      <c r="N235" s="127">
        <f>AVERAGE(G235:G238)</f>
        <v>-27.259999999999998</v>
      </c>
      <c r="O235" s="127">
        <f>AVERAGE(H235:H238)</f>
        <v>2.6533333333333324</v>
      </c>
    </row>
    <row r="236" spans="1:15">
      <c r="A236" s="22" t="s">
        <v>265</v>
      </c>
      <c r="B236" s="22" t="s">
        <v>322</v>
      </c>
      <c r="C236" s="22" t="s">
        <v>321</v>
      </c>
      <c r="D236" s="126">
        <v>-27.16</v>
      </c>
      <c r="E236" s="126">
        <v>5.96</v>
      </c>
      <c r="F236" s="129" t="s">
        <v>552</v>
      </c>
      <c r="G236" s="127">
        <v>-27.38</v>
      </c>
      <c r="H236" s="127">
        <v>4.8499999999999996</v>
      </c>
      <c r="I236" s="127">
        <v>0.25</v>
      </c>
      <c r="J236" s="127">
        <f t="shared" si="6"/>
        <v>-6.8449999999999998</v>
      </c>
      <c r="K236" s="127">
        <f t="shared" si="7"/>
        <v>1.2124999999999999</v>
      </c>
      <c r="L236" s="127"/>
    </row>
    <row r="237" spans="1:15">
      <c r="A237" s="22" t="s">
        <v>265</v>
      </c>
      <c r="B237" s="22" t="s">
        <v>322</v>
      </c>
      <c r="C237" s="22" t="s">
        <v>321</v>
      </c>
      <c r="D237" s="126">
        <v>-27.16</v>
      </c>
      <c r="E237" s="126">
        <v>5.96</v>
      </c>
      <c r="F237" s="129" t="s">
        <v>553</v>
      </c>
      <c r="G237" s="127">
        <v>-25.62</v>
      </c>
      <c r="H237" s="127">
        <v>4.04</v>
      </c>
      <c r="I237" s="127">
        <v>0.05</v>
      </c>
      <c r="J237" s="127">
        <f t="shared" si="6"/>
        <v>-1.2810000000000001</v>
      </c>
      <c r="K237" s="127">
        <f t="shared" si="7"/>
        <v>0.20200000000000001</v>
      </c>
      <c r="L237" s="127"/>
    </row>
    <row r="238" spans="1:15">
      <c r="A238" s="22" t="s">
        <v>265</v>
      </c>
      <c r="B238" s="22" t="s">
        <v>322</v>
      </c>
      <c r="C238" s="22" t="s">
        <v>321</v>
      </c>
      <c r="D238" s="126">
        <v>-27.16</v>
      </c>
      <c r="E238" s="126">
        <v>5.96</v>
      </c>
      <c r="F238" s="129" t="s">
        <v>554</v>
      </c>
      <c r="G238" s="121">
        <v>-28.55</v>
      </c>
      <c r="H238" s="121">
        <v>0.28999999999999998</v>
      </c>
      <c r="I238" s="127">
        <v>0.05</v>
      </c>
      <c r="J238" s="127">
        <f t="shared" si="6"/>
        <v>-1.4275000000000002</v>
      </c>
      <c r="K238" s="127">
        <f t="shared" si="7"/>
        <v>1.4499999999999999E-2</v>
      </c>
      <c r="L238" s="127"/>
    </row>
    <row r="239" spans="1:15">
      <c r="A239" s="22" t="s">
        <v>265</v>
      </c>
      <c r="B239" s="22" t="s">
        <v>329</v>
      </c>
      <c r="C239" s="22" t="s">
        <v>328</v>
      </c>
      <c r="D239" s="126">
        <v>-27.38</v>
      </c>
      <c r="E239" s="126">
        <v>4.8499999999999996</v>
      </c>
      <c r="F239" s="129" t="s">
        <v>550</v>
      </c>
      <c r="G239" s="127">
        <v>-27.49</v>
      </c>
      <c r="H239" s="127">
        <v>1.43333333333333</v>
      </c>
      <c r="I239" s="127">
        <v>0.3</v>
      </c>
      <c r="J239" s="127">
        <f t="shared" si="6"/>
        <v>-8.2469999999999999</v>
      </c>
      <c r="K239" s="127">
        <f t="shared" si="7"/>
        <v>0.42999999999999899</v>
      </c>
      <c r="L239" s="127">
        <f>SUM(J239:J241)</f>
        <v>-27.206499999999998</v>
      </c>
      <c r="M239" s="127">
        <f>SUM(K239:K241)</f>
        <v>1.9454999999999989</v>
      </c>
      <c r="N239" s="127">
        <f>AVERAGE(G239:G241)</f>
        <v>-27.22</v>
      </c>
      <c r="O239" s="127">
        <f>AVERAGE(H239:H241)</f>
        <v>1.9211111111111101</v>
      </c>
    </row>
    <row r="240" spans="1:15">
      <c r="A240" s="22" t="s">
        <v>265</v>
      </c>
      <c r="B240" s="22" t="s">
        <v>329</v>
      </c>
      <c r="C240" s="22" t="s">
        <v>328</v>
      </c>
      <c r="D240" s="126">
        <v>-27.38</v>
      </c>
      <c r="E240" s="126">
        <v>4.8499999999999996</v>
      </c>
      <c r="F240" s="129" t="s">
        <v>553</v>
      </c>
      <c r="G240" s="127">
        <v>-25.62</v>
      </c>
      <c r="H240" s="127">
        <v>4.04</v>
      </c>
      <c r="I240" s="127">
        <v>0.35</v>
      </c>
      <c r="J240" s="127">
        <f t="shared" si="6"/>
        <v>-8.9670000000000005</v>
      </c>
      <c r="K240" s="127">
        <f t="shared" si="7"/>
        <v>1.4139999999999999</v>
      </c>
      <c r="L240" s="127"/>
    </row>
    <row r="241" spans="1:15">
      <c r="A241" s="22" t="s">
        <v>265</v>
      </c>
      <c r="B241" s="22" t="s">
        <v>329</v>
      </c>
      <c r="C241" s="22" t="s">
        <v>328</v>
      </c>
      <c r="D241" s="126">
        <v>-27.38</v>
      </c>
      <c r="E241" s="126">
        <v>4.8499999999999996</v>
      </c>
      <c r="F241" s="129" t="s">
        <v>554</v>
      </c>
      <c r="G241" s="121">
        <v>-28.55</v>
      </c>
      <c r="H241" s="121">
        <v>0.28999999999999998</v>
      </c>
      <c r="I241" s="127">
        <v>0.35</v>
      </c>
      <c r="J241" s="127">
        <f t="shared" si="6"/>
        <v>-9.9924999999999997</v>
      </c>
      <c r="K241" s="127">
        <f t="shared" si="7"/>
        <v>0.10149999999999999</v>
      </c>
      <c r="L241" s="127"/>
    </row>
    <row r="242" spans="1:15">
      <c r="A242" s="22" t="s">
        <v>265</v>
      </c>
      <c r="B242" s="22" t="s">
        <v>560</v>
      </c>
      <c r="C242" s="22" t="s">
        <v>342</v>
      </c>
      <c r="D242" s="126">
        <v>-27.49</v>
      </c>
      <c r="E242" s="126">
        <v>1.4333333333333333</v>
      </c>
      <c r="F242" s="129" t="s">
        <v>554</v>
      </c>
      <c r="G242" s="121">
        <v>-28.55</v>
      </c>
      <c r="H242" s="121">
        <v>0.28999999999999998</v>
      </c>
      <c r="I242" s="127">
        <v>1</v>
      </c>
      <c r="J242" s="127">
        <f t="shared" si="6"/>
        <v>-28.55</v>
      </c>
      <c r="K242" s="127">
        <f t="shared" si="7"/>
        <v>0.28999999999999998</v>
      </c>
      <c r="L242" s="127">
        <f>SUM(J242)</f>
        <v>-28.55</v>
      </c>
      <c r="M242" s="127">
        <f>SUM(K242)</f>
        <v>0.28999999999999998</v>
      </c>
      <c r="N242" s="127">
        <f>AVERAGE(G242)</f>
        <v>-28.55</v>
      </c>
      <c r="O242" s="127">
        <f>AVERAGE(H242)</f>
        <v>0.28999999999999998</v>
      </c>
    </row>
    <row r="243" spans="1:15">
      <c r="A243" s="22" t="s">
        <v>265</v>
      </c>
      <c r="B243" s="22" t="s">
        <v>336</v>
      </c>
      <c r="C243" s="22" t="s">
        <v>335</v>
      </c>
      <c r="D243" s="126">
        <v>-25.62</v>
      </c>
      <c r="E243" s="126">
        <v>4.04</v>
      </c>
      <c r="F243" s="129" t="s">
        <v>554</v>
      </c>
      <c r="G243" s="121">
        <v>-28.55</v>
      </c>
      <c r="H243" s="121">
        <v>0.28999999999999998</v>
      </c>
      <c r="I243" s="127">
        <v>1</v>
      </c>
      <c r="J243" s="127">
        <f t="shared" si="6"/>
        <v>-28.55</v>
      </c>
      <c r="K243" s="127">
        <f t="shared" si="7"/>
        <v>0.28999999999999998</v>
      </c>
      <c r="L243" s="127">
        <f>SUM(J243)</f>
        <v>-28.55</v>
      </c>
      <c r="M243" s="127">
        <f>SUM(K243)</f>
        <v>0.28999999999999998</v>
      </c>
      <c r="N243" s="127">
        <f>AVERAGE(G243)</f>
        <v>-28.55</v>
      </c>
      <c r="O243" s="127">
        <f>AVERAGE(H243)</f>
        <v>0.28999999999999998</v>
      </c>
    </row>
    <row r="244" spans="1:15">
      <c r="N244" s="127"/>
      <c r="O244" s="127"/>
    </row>
    <row r="245" spans="1:15">
      <c r="L245" s="128"/>
    </row>
    <row r="246" spans="1:15">
      <c r="L246" s="128"/>
    </row>
    <row r="247" spans="1:15">
      <c r="L247" s="128"/>
    </row>
    <row r="248" spans="1:15">
      <c r="L248" s="128"/>
    </row>
    <row r="249" spans="1:15">
      <c r="L249" s="128"/>
    </row>
    <row r="250" spans="1:15">
      <c r="L250" s="128"/>
    </row>
    <row r="251" spans="1:15">
      <c r="L251" s="128"/>
    </row>
    <row r="252" spans="1:15">
      <c r="L252" s="128"/>
    </row>
    <row r="253" spans="1:15">
      <c r="L253" s="128"/>
    </row>
    <row r="254" spans="1:15">
      <c r="L254" s="128"/>
    </row>
    <row r="255" spans="1:15">
      <c r="L255" s="128"/>
    </row>
    <row r="256" spans="1:15">
      <c r="L256" s="128"/>
    </row>
    <row r="257" spans="12:12">
      <c r="L257" s="128"/>
    </row>
    <row r="258" spans="12:12">
      <c r="L258" s="128"/>
    </row>
    <row r="259" spans="12:12">
      <c r="L259" s="128"/>
    </row>
    <row r="260" spans="12:12">
      <c r="L260" s="128"/>
    </row>
    <row r="261" spans="12:12">
      <c r="L261" s="128"/>
    </row>
    <row r="262" spans="12:12">
      <c r="L262" s="128"/>
    </row>
    <row r="263" spans="12:12">
      <c r="L263" s="128"/>
    </row>
    <row r="264" spans="12:12">
      <c r="L264" s="128"/>
    </row>
    <row r="265" spans="12:12">
      <c r="L265" s="128"/>
    </row>
    <row r="266" spans="12:12">
      <c r="L266" s="128"/>
    </row>
    <row r="267" spans="12:12">
      <c r="L267" s="128"/>
    </row>
    <row r="268" spans="12:12">
      <c r="L268" s="128"/>
    </row>
    <row r="269" spans="12:12">
      <c r="L269" s="128"/>
    </row>
    <row r="270" spans="12:12">
      <c r="L270" s="128"/>
    </row>
    <row r="271" spans="12:12">
      <c r="L271" s="128"/>
    </row>
  </sheetData>
  <autoFilter ref="A9:K243" xr:uid="{2126B9E5-BE05-F14E-8688-ED11CACE6CD7}"/>
  <mergeCells count="8">
    <mergeCell ref="A6:O6"/>
    <mergeCell ref="A7:O7"/>
    <mergeCell ref="A8:O8"/>
    <mergeCell ref="A1:O1"/>
    <mergeCell ref="A2:O2"/>
    <mergeCell ref="A3:O3"/>
    <mergeCell ref="A4:O4"/>
    <mergeCell ref="A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567D3-45FF-644C-A1E9-B863909C07D2}">
  <sheetPr codeName="Sheet4"/>
  <dimension ref="A1:W105"/>
  <sheetViews>
    <sheetView workbookViewId="0">
      <selection activeCell="A6" sqref="A6"/>
    </sheetView>
  </sheetViews>
  <sheetFormatPr baseColWidth="10" defaultRowHeight="13"/>
  <cols>
    <col min="1" max="1" width="26.6640625" style="5" bestFit="1" customWidth="1"/>
    <col min="2" max="2" width="12.83203125" style="44" bestFit="1" customWidth="1"/>
    <col min="3" max="3" width="17.6640625" style="44" bestFit="1" customWidth="1"/>
    <col min="4" max="4" width="10.83203125" style="5"/>
    <col min="5" max="5" width="6.1640625" style="5" bestFit="1" customWidth="1"/>
    <col min="6" max="8" width="5.6640625" style="5" bestFit="1" customWidth="1"/>
    <col min="9" max="9" width="4.6640625" style="5" bestFit="1" customWidth="1"/>
    <col min="10" max="10" width="8.5" style="5" customWidth="1"/>
    <col min="11" max="11" width="8" style="5" bestFit="1" customWidth="1"/>
    <col min="12" max="13" width="4.6640625" style="5" bestFit="1" customWidth="1"/>
    <col min="14" max="14" width="8.5" style="5" customWidth="1"/>
    <col min="15" max="15" width="8" style="5" bestFit="1" customWidth="1"/>
    <col min="16" max="17" width="4.6640625" style="5" bestFit="1" customWidth="1"/>
    <col min="18" max="18" width="8.83203125" style="5" bestFit="1" customWidth="1"/>
    <col min="19" max="19" width="8" style="5" bestFit="1" customWidth="1"/>
    <col min="20" max="21" width="4.6640625" style="5" bestFit="1" customWidth="1"/>
    <col min="22" max="16384" width="10.83203125" style="5"/>
  </cols>
  <sheetData>
    <row r="1" spans="1:22" ht="18" customHeight="1">
      <c r="A1" s="146" t="s">
        <v>1334</v>
      </c>
      <c r="B1" s="146"/>
      <c r="C1" s="146"/>
      <c r="D1" s="146"/>
      <c r="E1" s="146"/>
      <c r="F1" s="146"/>
      <c r="G1" s="146"/>
      <c r="H1" s="146"/>
      <c r="I1" s="146"/>
      <c r="J1" s="146"/>
      <c r="K1" s="146"/>
      <c r="L1" s="146"/>
      <c r="M1" s="146"/>
      <c r="N1" s="146"/>
      <c r="O1" s="146"/>
      <c r="P1" s="146"/>
      <c r="Q1" s="146"/>
      <c r="R1" s="146"/>
      <c r="S1" s="146"/>
      <c r="T1" s="146"/>
      <c r="U1" s="146"/>
    </row>
    <row r="2" spans="1:22">
      <c r="A2" s="145" t="s">
        <v>1338</v>
      </c>
      <c r="B2" s="145"/>
      <c r="C2" s="145"/>
      <c r="D2" s="145"/>
      <c r="E2" s="145"/>
      <c r="F2" s="145"/>
      <c r="G2" s="145"/>
      <c r="H2" s="145"/>
      <c r="I2" s="145"/>
      <c r="J2" s="145"/>
      <c r="K2" s="145"/>
      <c r="L2" s="145"/>
      <c r="M2" s="145"/>
      <c r="N2" s="145"/>
      <c r="O2" s="145"/>
      <c r="P2" s="145"/>
      <c r="Q2" s="145"/>
      <c r="R2" s="145"/>
      <c r="S2" s="145"/>
      <c r="T2" s="145"/>
      <c r="U2" s="145"/>
    </row>
    <row r="3" spans="1:22" s="39" customFormat="1" ht="31" customHeight="1">
      <c r="A3" s="37" t="s">
        <v>262</v>
      </c>
      <c r="B3" s="41" t="s">
        <v>180</v>
      </c>
      <c r="C3" s="41" t="s">
        <v>181</v>
      </c>
      <c r="D3" s="38" t="s">
        <v>388</v>
      </c>
      <c r="E3" s="23" t="s">
        <v>536</v>
      </c>
      <c r="F3" s="23" t="s">
        <v>378</v>
      </c>
      <c r="G3" s="23" t="s">
        <v>537</v>
      </c>
      <c r="H3" s="23" t="s">
        <v>379</v>
      </c>
      <c r="I3" s="23" t="s">
        <v>377</v>
      </c>
      <c r="J3" s="36" t="s">
        <v>1335</v>
      </c>
      <c r="K3" s="23" t="s">
        <v>389</v>
      </c>
      <c r="L3" s="23" t="s">
        <v>390</v>
      </c>
      <c r="M3" s="23" t="s">
        <v>391</v>
      </c>
      <c r="N3" s="36" t="s">
        <v>1336</v>
      </c>
      <c r="O3" s="23" t="s">
        <v>389</v>
      </c>
      <c r="P3" s="23" t="s">
        <v>390</v>
      </c>
      <c r="Q3" s="23" t="s">
        <v>391</v>
      </c>
      <c r="R3" s="36" t="s">
        <v>1337</v>
      </c>
      <c r="S3" s="23" t="s">
        <v>389</v>
      </c>
      <c r="T3" s="23" t="s">
        <v>390</v>
      </c>
      <c r="U3" s="23" t="s">
        <v>391</v>
      </c>
    </row>
    <row r="4" spans="1:22">
      <c r="A4" s="24" t="s">
        <v>263</v>
      </c>
      <c r="B4" s="42" t="s">
        <v>290</v>
      </c>
      <c r="C4" s="24" t="s">
        <v>392</v>
      </c>
      <c r="D4" s="25">
        <v>0.96399999999999997</v>
      </c>
      <c r="E4" s="26">
        <v>-22.76</v>
      </c>
      <c r="F4" s="26">
        <v>51.2</v>
      </c>
      <c r="G4" s="26">
        <v>8.6999999999999993</v>
      </c>
      <c r="H4" s="26">
        <v>13.83</v>
      </c>
      <c r="I4" s="35">
        <v>4.03</v>
      </c>
      <c r="J4" s="26">
        <f>2+(G4-2.69)/2.4</f>
        <v>4.5041666666666664</v>
      </c>
      <c r="K4" s="26">
        <f>AVERAGE(J4:J20)</f>
        <v>4.7237745098039232</v>
      </c>
      <c r="L4" s="26">
        <f>STDEV(J4:J20)</f>
        <v>0.22783593132187752</v>
      </c>
      <c r="M4" s="26">
        <f>L4/SQRT(COUNT((J4:J20)))</f>
        <v>5.5258330008886594E-2</v>
      </c>
      <c r="N4" s="26">
        <f>2+((G4-2.69)/2.88)</f>
        <v>4.0868055555555554</v>
      </c>
      <c r="O4" s="26">
        <f>AVERAGE(N4:N20)</f>
        <v>4.269812091503268</v>
      </c>
      <c r="P4" s="26">
        <f>STDEV(N4:N20)</f>
        <v>0.18986327610156442</v>
      </c>
      <c r="Q4" s="26">
        <f>P4/SQRT(COUNT((N4:N20)))</f>
        <v>4.6048608340738789E-2</v>
      </c>
      <c r="R4" s="26">
        <f>2+(G4-2.69)/3.48</f>
        <v>3.7270114942528734</v>
      </c>
      <c r="S4" s="26">
        <f>AVERAGE(R4:R20)</f>
        <v>3.8784651791751181</v>
      </c>
      <c r="T4" s="26">
        <f>STDEV(R4:R20)</f>
        <v>0.15712822849784644</v>
      </c>
      <c r="U4" s="26">
        <f>T4/SQRT(COUNT((R4:R20)))</f>
        <v>3.810919310957693E-2</v>
      </c>
    </row>
    <row r="5" spans="1:22">
      <c r="A5" s="27" t="s">
        <v>264</v>
      </c>
      <c r="B5" s="42" t="s">
        <v>292</v>
      </c>
      <c r="C5" s="24" t="s">
        <v>392</v>
      </c>
      <c r="D5" s="28">
        <v>1.097</v>
      </c>
      <c r="E5" s="26">
        <v>-23.69</v>
      </c>
      <c r="F5" s="26">
        <v>38.9</v>
      </c>
      <c r="G5" s="26">
        <v>10.14</v>
      </c>
      <c r="H5" s="26">
        <v>10.84</v>
      </c>
      <c r="I5" s="35">
        <v>4.03</v>
      </c>
      <c r="J5" s="26">
        <f t="shared" ref="J5:J64" si="0">2+(G5-2.69)/2.4</f>
        <v>5.1041666666666679</v>
      </c>
      <c r="K5" s="26"/>
      <c r="L5" s="26"/>
      <c r="M5" s="26"/>
      <c r="N5" s="26">
        <f t="shared" ref="N5:N68" si="1">2+((G5-2.69)/2.88)</f>
        <v>4.5868055555555554</v>
      </c>
      <c r="O5" s="26"/>
      <c r="P5" s="26"/>
      <c r="Q5" s="26"/>
      <c r="R5" s="26">
        <f t="shared" ref="R5:R64" si="2">2+(G5-2.69)/3.48</f>
        <v>4.1408045977011501</v>
      </c>
      <c r="S5" s="26"/>
      <c r="T5" s="26"/>
      <c r="U5" s="26"/>
    </row>
    <row r="6" spans="1:22">
      <c r="A6" s="27" t="s">
        <v>266</v>
      </c>
      <c r="B6" s="42" t="s">
        <v>293</v>
      </c>
      <c r="C6" s="24" t="s">
        <v>392</v>
      </c>
      <c r="D6" s="28" t="s">
        <v>393</v>
      </c>
      <c r="E6" s="26">
        <v>-21.97</v>
      </c>
      <c r="F6" s="26">
        <v>41.1</v>
      </c>
      <c r="G6" s="26">
        <v>9.4499999999999993</v>
      </c>
      <c r="H6" s="26">
        <v>11.23</v>
      </c>
      <c r="I6" s="35">
        <v>4.03</v>
      </c>
      <c r="J6" s="26">
        <f t="shared" si="0"/>
        <v>4.8166666666666664</v>
      </c>
      <c r="K6" s="26"/>
      <c r="L6" s="26"/>
      <c r="M6" s="26"/>
      <c r="N6" s="26">
        <f t="shared" si="1"/>
        <v>4.3472222222222223</v>
      </c>
      <c r="O6" s="26"/>
      <c r="P6" s="26"/>
      <c r="Q6" s="26"/>
      <c r="R6" s="26">
        <f t="shared" si="2"/>
        <v>3.9425287356321839</v>
      </c>
      <c r="S6" s="26"/>
      <c r="T6" s="26"/>
      <c r="U6" s="26"/>
    </row>
    <row r="7" spans="1:22">
      <c r="A7" s="27" t="s">
        <v>268</v>
      </c>
      <c r="B7" s="42" t="s">
        <v>294</v>
      </c>
      <c r="C7" s="24" t="s">
        <v>392</v>
      </c>
      <c r="D7" s="28">
        <v>0.95</v>
      </c>
      <c r="E7" s="26">
        <v>-23.25</v>
      </c>
      <c r="F7" s="26">
        <v>51.2</v>
      </c>
      <c r="G7" s="26">
        <v>9.27</v>
      </c>
      <c r="H7" s="26">
        <v>13.97</v>
      </c>
      <c r="I7" s="35">
        <v>4.03</v>
      </c>
      <c r="J7" s="26">
        <f t="shared" si="0"/>
        <v>4.7416666666666671</v>
      </c>
      <c r="K7" s="26"/>
      <c r="L7" s="26"/>
      <c r="M7" s="26"/>
      <c r="N7" s="26">
        <f t="shared" si="1"/>
        <v>4.2847222222222223</v>
      </c>
      <c r="O7" s="26"/>
      <c r="P7" s="26"/>
      <c r="Q7" s="26"/>
      <c r="R7" s="26">
        <f t="shared" si="2"/>
        <v>3.8908045977011492</v>
      </c>
      <c r="S7" s="26"/>
      <c r="T7" s="26"/>
      <c r="U7" s="26"/>
    </row>
    <row r="8" spans="1:22">
      <c r="A8" s="27" t="s">
        <v>264</v>
      </c>
      <c r="B8" s="42" t="s">
        <v>295</v>
      </c>
      <c r="C8" s="24" t="s">
        <v>392</v>
      </c>
      <c r="D8" s="28" t="s">
        <v>394</v>
      </c>
      <c r="E8" s="26">
        <v>-23.86</v>
      </c>
      <c r="F8" s="26">
        <v>50.8</v>
      </c>
      <c r="G8" s="26">
        <v>8.25</v>
      </c>
      <c r="H8" s="26">
        <v>13.78</v>
      </c>
      <c r="I8" s="35">
        <v>4.03</v>
      </c>
      <c r="J8" s="26">
        <f t="shared" si="0"/>
        <v>4.3166666666666664</v>
      </c>
      <c r="K8" s="26"/>
      <c r="L8" s="26"/>
      <c r="M8" s="26"/>
      <c r="N8" s="26">
        <f t="shared" si="1"/>
        <v>3.9305555555555558</v>
      </c>
      <c r="O8" s="26"/>
      <c r="P8" s="26"/>
      <c r="Q8" s="26"/>
      <c r="R8" s="26">
        <f t="shared" si="2"/>
        <v>3.5977011494252875</v>
      </c>
      <c r="S8" s="26"/>
      <c r="T8" s="26"/>
      <c r="U8" s="26"/>
    </row>
    <row r="9" spans="1:22">
      <c r="A9" s="27" t="s">
        <v>265</v>
      </c>
      <c r="B9" s="42" t="s">
        <v>296</v>
      </c>
      <c r="C9" s="24" t="s">
        <v>392</v>
      </c>
      <c r="D9" s="28" t="s">
        <v>395</v>
      </c>
      <c r="E9" s="26">
        <v>-22.54</v>
      </c>
      <c r="F9" s="26">
        <v>45.3</v>
      </c>
      <c r="G9" s="26">
        <v>9.36</v>
      </c>
      <c r="H9" s="26">
        <v>12.55</v>
      </c>
      <c r="I9" s="35">
        <v>4.03</v>
      </c>
      <c r="J9" s="26">
        <f t="shared" si="0"/>
        <v>4.7791666666666668</v>
      </c>
      <c r="K9" s="26"/>
      <c r="L9" s="26"/>
      <c r="M9" s="26"/>
      <c r="N9" s="26">
        <f t="shared" si="1"/>
        <v>4.3159722222222223</v>
      </c>
      <c r="O9" s="26"/>
      <c r="P9" s="26"/>
      <c r="Q9" s="26"/>
      <c r="R9" s="26">
        <f t="shared" si="2"/>
        <v>3.916666666666667</v>
      </c>
      <c r="S9" s="26"/>
      <c r="T9" s="26"/>
      <c r="U9" s="26"/>
    </row>
    <row r="10" spans="1:22">
      <c r="A10" s="27" t="s">
        <v>268</v>
      </c>
      <c r="B10" s="42" t="s">
        <v>298</v>
      </c>
      <c r="C10" s="24" t="s">
        <v>392</v>
      </c>
      <c r="D10" s="28" t="s">
        <v>396</v>
      </c>
      <c r="E10" s="26">
        <v>-24.46</v>
      </c>
      <c r="F10" s="26">
        <v>44.8</v>
      </c>
      <c r="G10" s="26">
        <v>8.93</v>
      </c>
      <c r="H10" s="26">
        <v>12.35</v>
      </c>
      <c r="I10" s="35">
        <v>4.03</v>
      </c>
      <c r="J10" s="26">
        <f t="shared" si="0"/>
        <v>4.5999999999999996</v>
      </c>
      <c r="K10" s="26"/>
      <c r="L10" s="26"/>
      <c r="M10" s="26"/>
      <c r="N10" s="26">
        <f t="shared" si="1"/>
        <v>4.166666666666667</v>
      </c>
      <c r="O10" s="26"/>
      <c r="P10" s="26"/>
      <c r="Q10" s="26"/>
      <c r="R10" s="26">
        <f t="shared" si="2"/>
        <v>3.7931034482758621</v>
      </c>
      <c r="S10" s="26"/>
      <c r="T10" s="26"/>
      <c r="U10" s="26"/>
      <c r="V10" s="82">
        <f>MAX(N4:N20)</f>
        <v>4.5868055555555554</v>
      </c>
    </row>
    <row r="11" spans="1:22">
      <c r="A11" s="27" t="s">
        <v>265</v>
      </c>
      <c r="B11" s="42" t="s">
        <v>299</v>
      </c>
      <c r="C11" s="24" t="s">
        <v>392</v>
      </c>
      <c r="D11" s="28" t="s">
        <v>397</v>
      </c>
      <c r="E11" s="26">
        <v>-23.3</v>
      </c>
      <c r="F11" s="26">
        <v>51.2</v>
      </c>
      <c r="G11" s="26">
        <v>9.5500000000000007</v>
      </c>
      <c r="H11" s="26">
        <v>13.95</v>
      </c>
      <c r="I11" s="35">
        <v>4.03</v>
      </c>
      <c r="J11" s="26">
        <f t="shared" si="0"/>
        <v>4.8583333333333343</v>
      </c>
      <c r="K11" s="26"/>
      <c r="L11" s="26"/>
      <c r="M11" s="26"/>
      <c r="N11" s="26">
        <f t="shared" si="1"/>
        <v>4.3819444444444446</v>
      </c>
      <c r="O11" s="26"/>
      <c r="P11" s="26"/>
      <c r="Q11" s="26"/>
      <c r="R11" s="26">
        <f t="shared" si="2"/>
        <v>3.9712643678160924</v>
      </c>
      <c r="S11" s="26"/>
      <c r="T11" s="26"/>
      <c r="U11" s="26"/>
    </row>
    <row r="12" spans="1:22">
      <c r="A12" s="27" t="s">
        <v>265</v>
      </c>
      <c r="B12" s="42" t="s">
        <v>300</v>
      </c>
      <c r="C12" s="24" t="s">
        <v>392</v>
      </c>
      <c r="D12" s="28" t="s">
        <v>398</v>
      </c>
      <c r="E12" s="26">
        <v>-22.14</v>
      </c>
      <c r="F12" s="26">
        <v>45.6</v>
      </c>
      <c r="G12" s="26">
        <v>9.1999999999999993</v>
      </c>
      <c r="H12" s="26">
        <v>12.58</v>
      </c>
      <c r="I12" s="35">
        <v>4.03</v>
      </c>
      <c r="J12" s="26">
        <f t="shared" si="0"/>
        <v>4.7125000000000004</v>
      </c>
      <c r="K12" s="26"/>
      <c r="L12" s="26"/>
      <c r="M12" s="26"/>
      <c r="N12" s="26">
        <f t="shared" si="1"/>
        <v>4.2604166666666661</v>
      </c>
      <c r="O12" s="26"/>
      <c r="P12" s="26"/>
      <c r="Q12" s="26"/>
      <c r="R12" s="26">
        <f t="shared" si="2"/>
        <v>3.8706896551724137</v>
      </c>
      <c r="S12" s="26"/>
      <c r="T12" s="26"/>
      <c r="U12" s="26"/>
    </row>
    <row r="13" spans="1:22">
      <c r="A13" s="27" t="s">
        <v>266</v>
      </c>
      <c r="B13" s="42" t="s">
        <v>301</v>
      </c>
      <c r="C13" s="24" t="s">
        <v>392</v>
      </c>
      <c r="D13" s="28" t="s">
        <v>399</v>
      </c>
      <c r="E13" s="26">
        <v>-24.89</v>
      </c>
      <c r="F13" s="26">
        <v>44.2</v>
      </c>
      <c r="G13" s="26">
        <v>9.23</v>
      </c>
      <c r="H13" s="26">
        <v>12.12</v>
      </c>
      <c r="I13" s="35">
        <v>4.03</v>
      </c>
      <c r="J13" s="26">
        <f t="shared" si="0"/>
        <v>4.7250000000000005</v>
      </c>
      <c r="K13" s="26"/>
      <c r="L13" s="26"/>
      <c r="M13" s="26"/>
      <c r="N13" s="26">
        <f t="shared" si="1"/>
        <v>4.2708333333333339</v>
      </c>
      <c r="O13" s="26"/>
      <c r="P13" s="26"/>
      <c r="Q13" s="26"/>
      <c r="R13" s="26">
        <f t="shared" si="2"/>
        <v>3.8793103448275863</v>
      </c>
      <c r="S13" s="26"/>
      <c r="T13" s="26"/>
      <c r="U13" s="26"/>
    </row>
    <row r="14" spans="1:22">
      <c r="A14" s="27" t="s">
        <v>265</v>
      </c>
      <c r="B14" s="42" t="s">
        <v>302</v>
      </c>
      <c r="C14" s="24" t="s">
        <v>392</v>
      </c>
      <c r="D14" s="28" t="s">
        <v>400</v>
      </c>
      <c r="E14" s="26">
        <v>-23.68</v>
      </c>
      <c r="F14" s="26">
        <v>44.4</v>
      </c>
      <c r="G14" s="26">
        <v>9.41</v>
      </c>
      <c r="H14" s="26">
        <v>12.09</v>
      </c>
      <c r="I14" s="35">
        <v>4.03</v>
      </c>
      <c r="J14" s="26">
        <f t="shared" si="0"/>
        <v>4.8000000000000007</v>
      </c>
      <c r="K14" s="26"/>
      <c r="L14" s="26"/>
      <c r="M14" s="26"/>
      <c r="N14" s="26">
        <f t="shared" si="1"/>
        <v>4.3333333333333339</v>
      </c>
      <c r="O14" s="26"/>
      <c r="P14" s="26"/>
      <c r="Q14" s="26"/>
      <c r="R14" s="26">
        <f t="shared" si="2"/>
        <v>3.931034482758621</v>
      </c>
      <c r="S14" s="26"/>
      <c r="T14" s="26"/>
      <c r="U14" s="26"/>
    </row>
    <row r="15" spans="1:22">
      <c r="A15" s="27" t="s">
        <v>266</v>
      </c>
      <c r="B15" s="42" t="s">
        <v>303</v>
      </c>
      <c r="C15" s="24" t="s">
        <v>392</v>
      </c>
      <c r="D15" s="28" t="s">
        <v>401</v>
      </c>
      <c r="E15" s="26">
        <v>-23.42</v>
      </c>
      <c r="F15" s="26">
        <v>46.4</v>
      </c>
      <c r="G15" s="26">
        <v>9.02</v>
      </c>
      <c r="H15" s="26">
        <v>13.27</v>
      </c>
      <c r="I15" s="35">
        <v>4.03</v>
      </c>
      <c r="J15" s="26">
        <f t="shared" si="0"/>
        <v>4.6375000000000002</v>
      </c>
      <c r="K15" s="26"/>
      <c r="L15" s="26"/>
      <c r="M15" s="26"/>
      <c r="N15" s="26">
        <f t="shared" si="1"/>
        <v>4.197916666666667</v>
      </c>
      <c r="O15" s="26"/>
      <c r="P15" s="26"/>
      <c r="Q15" s="26"/>
      <c r="R15" s="26">
        <f t="shared" si="2"/>
        <v>3.8189655172413794</v>
      </c>
      <c r="S15" s="26"/>
      <c r="T15" s="26"/>
      <c r="U15" s="26"/>
    </row>
    <row r="16" spans="1:22">
      <c r="A16" s="27" t="s">
        <v>266</v>
      </c>
      <c r="B16" s="42" t="s">
        <v>304</v>
      </c>
      <c r="C16" s="24" t="s">
        <v>392</v>
      </c>
      <c r="D16" s="28">
        <v>1.02</v>
      </c>
      <c r="E16" s="26">
        <v>-25.28</v>
      </c>
      <c r="F16" s="26">
        <v>47</v>
      </c>
      <c r="G16" s="26">
        <v>8.6999999999999993</v>
      </c>
      <c r="H16" s="26">
        <v>12.67</v>
      </c>
      <c r="I16" s="35">
        <v>4.03</v>
      </c>
      <c r="J16" s="26">
        <f t="shared" si="0"/>
        <v>4.5041666666666664</v>
      </c>
      <c r="K16" s="26"/>
      <c r="L16" s="26"/>
      <c r="M16" s="26"/>
      <c r="N16" s="26">
        <f t="shared" si="1"/>
        <v>4.0868055555555554</v>
      </c>
      <c r="O16" s="26"/>
      <c r="P16" s="26"/>
      <c r="Q16" s="26"/>
      <c r="R16" s="26">
        <f t="shared" si="2"/>
        <v>3.7270114942528734</v>
      </c>
      <c r="S16" s="26"/>
      <c r="T16" s="26"/>
      <c r="U16" s="26"/>
    </row>
    <row r="17" spans="1:21">
      <c r="A17" s="27" t="s">
        <v>265</v>
      </c>
      <c r="B17" s="42" t="s">
        <v>305</v>
      </c>
      <c r="C17" s="24" t="s">
        <v>392</v>
      </c>
      <c r="D17" s="28" t="s">
        <v>402</v>
      </c>
      <c r="E17" s="26">
        <v>-22.81</v>
      </c>
      <c r="F17" s="26">
        <v>44</v>
      </c>
      <c r="G17" s="26">
        <v>9.99</v>
      </c>
      <c r="H17" s="26">
        <v>12.01</v>
      </c>
      <c r="I17" s="35">
        <v>4.03</v>
      </c>
      <c r="J17" s="26">
        <f t="shared" si="0"/>
        <v>5.041666666666667</v>
      </c>
      <c r="K17" s="26"/>
      <c r="L17" s="26"/>
      <c r="M17" s="26"/>
      <c r="N17" s="26">
        <f t="shared" si="1"/>
        <v>4.5347222222222232</v>
      </c>
      <c r="O17" s="26"/>
      <c r="P17" s="26"/>
      <c r="Q17" s="26"/>
      <c r="R17" s="26">
        <f t="shared" si="2"/>
        <v>4.0977011494252871</v>
      </c>
      <c r="S17" s="26"/>
      <c r="T17" s="26"/>
      <c r="U17" s="26"/>
    </row>
    <row r="18" spans="1:21">
      <c r="A18" s="27" t="s">
        <v>268</v>
      </c>
      <c r="B18" s="42" t="s">
        <v>306</v>
      </c>
      <c r="C18" s="24" t="s">
        <v>392</v>
      </c>
      <c r="D18" s="28" t="s">
        <v>403</v>
      </c>
      <c r="E18" s="26">
        <v>-24.36</v>
      </c>
      <c r="F18" s="26">
        <v>49.8</v>
      </c>
      <c r="G18" s="26">
        <v>8.3800000000000008</v>
      </c>
      <c r="H18" s="26">
        <v>13.79</v>
      </c>
      <c r="I18" s="35">
        <v>4.03</v>
      </c>
      <c r="J18" s="26">
        <f t="shared" si="0"/>
        <v>4.3708333333333336</v>
      </c>
      <c r="K18" s="26"/>
      <c r="L18" s="26"/>
      <c r="M18" s="26"/>
      <c r="N18" s="26">
        <f t="shared" si="1"/>
        <v>3.9756944444444446</v>
      </c>
      <c r="O18" s="26"/>
      <c r="P18" s="26"/>
      <c r="Q18" s="26"/>
      <c r="R18" s="26">
        <f t="shared" si="2"/>
        <v>3.6350574712643682</v>
      </c>
      <c r="S18" s="26"/>
      <c r="T18" s="26"/>
      <c r="U18" s="26"/>
    </row>
    <row r="19" spans="1:21">
      <c r="A19" s="27" t="s">
        <v>265</v>
      </c>
      <c r="B19" s="42" t="s">
        <v>307</v>
      </c>
      <c r="C19" s="24" t="s">
        <v>392</v>
      </c>
      <c r="D19" s="28" t="s">
        <v>404</v>
      </c>
      <c r="E19" s="26">
        <v>-24.4</v>
      </c>
      <c r="F19" s="26">
        <v>52.7</v>
      </c>
      <c r="G19" s="26">
        <v>9.16</v>
      </c>
      <c r="H19" s="26">
        <v>14.35</v>
      </c>
      <c r="I19" s="35">
        <v>4.03</v>
      </c>
      <c r="J19" s="26">
        <f t="shared" si="0"/>
        <v>4.6958333333333337</v>
      </c>
      <c r="K19" s="26"/>
      <c r="L19" s="26"/>
      <c r="M19" s="26"/>
      <c r="N19" s="26">
        <f t="shared" si="1"/>
        <v>4.2465277777777786</v>
      </c>
      <c r="O19" s="26"/>
      <c r="P19" s="26"/>
      <c r="Q19" s="26"/>
      <c r="R19" s="26">
        <f t="shared" si="2"/>
        <v>3.8591954022988508</v>
      </c>
      <c r="S19" s="26"/>
      <c r="T19" s="26"/>
      <c r="U19" s="26"/>
    </row>
    <row r="20" spans="1:21">
      <c r="A20" s="27" t="s">
        <v>267</v>
      </c>
      <c r="B20" s="42" t="s">
        <v>308</v>
      </c>
      <c r="C20" s="24" t="s">
        <v>392</v>
      </c>
      <c r="D20" s="28" t="s">
        <v>405</v>
      </c>
      <c r="E20" s="26">
        <v>-23.31</v>
      </c>
      <c r="F20" s="26">
        <v>40.4</v>
      </c>
      <c r="G20" s="26">
        <v>10.119999999999999</v>
      </c>
      <c r="H20" s="26">
        <v>10.87</v>
      </c>
      <c r="I20" s="35">
        <v>4.03</v>
      </c>
      <c r="J20" s="26">
        <f t="shared" si="0"/>
        <v>5.0958333333333332</v>
      </c>
      <c r="K20" s="26"/>
      <c r="L20" s="26"/>
      <c r="M20" s="26"/>
      <c r="N20" s="26">
        <f t="shared" si="1"/>
        <v>4.5798611111111107</v>
      </c>
      <c r="O20" s="26"/>
      <c r="P20" s="26"/>
      <c r="Q20" s="26"/>
      <c r="R20" s="26">
        <f t="shared" si="2"/>
        <v>4.1350574712643677</v>
      </c>
      <c r="S20" s="26"/>
      <c r="T20" s="26"/>
      <c r="U20" s="26"/>
    </row>
    <row r="21" spans="1:21">
      <c r="A21" s="29" t="s">
        <v>266</v>
      </c>
      <c r="B21" s="30" t="s">
        <v>406</v>
      </c>
      <c r="C21" s="43" t="s">
        <v>309</v>
      </c>
      <c r="D21" s="31" t="s">
        <v>407</v>
      </c>
      <c r="E21" s="32">
        <v>-25.15</v>
      </c>
      <c r="F21" s="32">
        <v>49.7</v>
      </c>
      <c r="G21" s="32">
        <v>7.04</v>
      </c>
      <c r="H21" s="32">
        <v>12.57</v>
      </c>
      <c r="I21" s="40">
        <v>3.2809999999999997</v>
      </c>
      <c r="J21" s="26">
        <f t="shared" si="0"/>
        <v>3.8125</v>
      </c>
      <c r="K21" s="26">
        <f>AVERAGE(J21:J26)</f>
        <v>4.2361111111111116</v>
      </c>
      <c r="L21" s="26">
        <f>STDEV(J21:J26)</f>
        <v>0.49837699548596937</v>
      </c>
      <c r="M21" s="26">
        <f>L21/SQRT(COUNT((J21:J26)))</f>
        <v>0.2034615564136634</v>
      </c>
      <c r="N21" s="26">
        <f t="shared" si="1"/>
        <v>3.5104166666666665</v>
      </c>
      <c r="O21" s="26">
        <f>AVERAGE(N21:N26)</f>
        <v>3.863425925925926</v>
      </c>
      <c r="P21" s="26">
        <f>STDEV(N21:N26)</f>
        <v>0.41531416290498113</v>
      </c>
      <c r="Q21" s="26">
        <f>P21/SQRT(COUNT((N21:N26)))</f>
        <v>0.16955129701138888</v>
      </c>
      <c r="R21" s="26">
        <f t="shared" si="2"/>
        <v>3.25</v>
      </c>
      <c r="S21" s="26">
        <f>AVERAGE(R21:R26)</f>
        <v>3.5421455938697317</v>
      </c>
      <c r="T21" s="26">
        <f>STDEV(R21:R26)</f>
        <v>0.34370827274894972</v>
      </c>
      <c r="U21" s="26">
        <f>T21/SQRT(COUNT((R21:R26)))</f>
        <v>0.14031831476804588</v>
      </c>
    </row>
    <row r="22" spans="1:21">
      <c r="A22" s="29" t="s">
        <v>267</v>
      </c>
      <c r="B22" s="30" t="s">
        <v>408</v>
      </c>
      <c r="C22" s="43" t="s">
        <v>309</v>
      </c>
      <c r="D22" s="31" t="s">
        <v>409</v>
      </c>
      <c r="E22" s="32">
        <v>-24.23</v>
      </c>
      <c r="F22" s="32">
        <v>48.4</v>
      </c>
      <c r="G22" s="32">
        <v>10.220000000000001</v>
      </c>
      <c r="H22" s="32">
        <v>10.98</v>
      </c>
      <c r="I22" s="40">
        <v>3.2809999999999997</v>
      </c>
      <c r="J22" s="26">
        <f t="shared" si="0"/>
        <v>5.1375000000000011</v>
      </c>
      <c r="K22" s="26"/>
      <c r="L22" s="26"/>
      <c r="M22" s="26"/>
      <c r="N22" s="26">
        <f t="shared" si="1"/>
        <v>4.6145833333333339</v>
      </c>
      <c r="O22" s="26"/>
      <c r="P22" s="26"/>
      <c r="Q22" s="26"/>
      <c r="R22" s="26">
        <f t="shared" si="2"/>
        <v>4.1637931034482758</v>
      </c>
      <c r="S22" s="26"/>
      <c r="T22" s="26"/>
      <c r="U22" s="26"/>
    </row>
    <row r="23" spans="1:21">
      <c r="A23" s="29" t="s">
        <v>263</v>
      </c>
      <c r="B23" s="30" t="s">
        <v>410</v>
      </c>
      <c r="C23" s="43" t="s">
        <v>309</v>
      </c>
      <c r="D23" s="31" t="s">
        <v>411</v>
      </c>
      <c r="E23" s="32">
        <v>-24.11</v>
      </c>
      <c r="F23" s="32">
        <v>45.7</v>
      </c>
      <c r="G23" s="32">
        <v>7.13</v>
      </c>
      <c r="H23" s="32">
        <v>11.05</v>
      </c>
      <c r="I23" s="40">
        <v>3.2809999999999997</v>
      </c>
      <c r="J23" s="26">
        <f t="shared" si="0"/>
        <v>3.8499999999999996</v>
      </c>
      <c r="K23" s="26"/>
      <c r="L23" s="26"/>
      <c r="M23" s="26"/>
      <c r="N23" s="26">
        <f t="shared" si="1"/>
        <v>3.5416666666666665</v>
      </c>
      <c r="O23" s="26"/>
      <c r="P23" s="26"/>
      <c r="Q23" s="26"/>
      <c r="R23" s="26">
        <f t="shared" si="2"/>
        <v>3.2758620689655169</v>
      </c>
      <c r="S23" s="26"/>
      <c r="T23" s="26"/>
      <c r="U23" s="26"/>
    </row>
    <row r="24" spans="1:21">
      <c r="A24" s="29" t="s">
        <v>264</v>
      </c>
      <c r="B24" s="30" t="s">
        <v>412</v>
      </c>
      <c r="C24" s="43" t="s">
        <v>309</v>
      </c>
      <c r="D24" s="31" t="s">
        <v>411</v>
      </c>
      <c r="E24" s="32">
        <v>-24.95</v>
      </c>
      <c r="F24" s="32">
        <v>47.6</v>
      </c>
      <c r="G24" s="32">
        <v>8.11</v>
      </c>
      <c r="H24" s="32">
        <v>13.18</v>
      </c>
      <c r="I24" s="40">
        <v>3.2809999999999997</v>
      </c>
      <c r="J24" s="26">
        <f t="shared" si="0"/>
        <v>4.2583333333333329</v>
      </c>
      <c r="K24" s="26"/>
      <c r="L24" s="26"/>
      <c r="M24" s="26"/>
      <c r="N24" s="26">
        <f t="shared" si="1"/>
        <v>3.8819444444444446</v>
      </c>
      <c r="O24" s="26"/>
      <c r="P24" s="26"/>
      <c r="Q24" s="26"/>
      <c r="R24" s="26">
        <f t="shared" si="2"/>
        <v>3.5574712643678161</v>
      </c>
      <c r="S24" s="26"/>
      <c r="T24" s="26"/>
      <c r="U24" s="26"/>
    </row>
    <row r="25" spans="1:21">
      <c r="A25" s="29" t="s">
        <v>268</v>
      </c>
      <c r="B25" s="30" t="s">
        <v>413</v>
      </c>
      <c r="C25" s="43" t="s">
        <v>309</v>
      </c>
      <c r="D25" s="31">
        <v>1.01</v>
      </c>
      <c r="E25" s="32">
        <v>-25.07</v>
      </c>
      <c r="F25" s="32">
        <v>48.6</v>
      </c>
      <c r="G25" s="32">
        <v>7.4</v>
      </c>
      <c r="H25" s="32">
        <v>11.58</v>
      </c>
      <c r="I25" s="40">
        <v>3.2809999999999997</v>
      </c>
      <c r="J25" s="26">
        <f t="shared" si="0"/>
        <v>3.9625000000000004</v>
      </c>
      <c r="K25" s="26"/>
      <c r="L25" s="26"/>
      <c r="M25" s="26"/>
      <c r="N25" s="26">
        <f t="shared" si="1"/>
        <v>3.635416666666667</v>
      </c>
      <c r="O25" s="26"/>
      <c r="P25" s="26"/>
      <c r="Q25" s="26"/>
      <c r="R25" s="26">
        <f t="shared" si="2"/>
        <v>3.3534482758620694</v>
      </c>
      <c r="S25" s="26"/>
      <c r="T25" s="26"/>
      <c r="U25" s="26"/>
    </row>
    <row r="26" spans="1:21">
      <c r="A26" s="29" t="s">
        <v>265</v>
      </c>
      <c r="B26" s="30" t="s">
        <v>414</v>
      </c>
      <c r="C26" s="43" t="s">
        <v>309</v>
      </c>
      <c r="D26" s="31" t="s">
        <v>415</v>
      </c>
      <c r="E26" s="32">
        <v>-25.61</v>
      </c>
      <c r="F26" s="32">
        <v>49.3</v>
      </c>
      <c r="G26" s="32">
        <v>8.44</v>
      </c>
      <c r="H26" s="32">
        <v>12.54</v>
      </c>
      <c r="I26" s="40">
        <v>3.2809999999999997</v>
      </c>
      <c r="J26" s="26">
        <f t="shared" si="0"/>
        <v>4.3958333333333339</v>
      </c>
      <c r="K26" s="26"/>
      <c r="L26" s="26"/>
      <c r="M26" s="26"/>
      <c r="N26" s="26">
        <f t="shared" si="1"/>
        <v>3.9965277777777777</v>
      </c>
      <c r="O26" s="26"/>
      <c r="P26" s="26"/>
      <c r="Q26" s="26"/>
      <c r="R26" s="26">
        <f t="shared" si="2"/>
        <v>3.6522988505747129</v>
      </c>
      <c r="S26" s="26"/>
      <c r="T26" s="26"/>
      <c r="U26" s="26"/>
    </row>
    <row r="27" spans="1:21">
      <c r="A27" s="29" t="s">
        <v>266</v>
      </c>
      <c r="B27" s="30" t="s">
        <v>416</v>
      </c>
      <c r="C27" s="43" t="s">
        <v>272</v>
      </c>
      <c r="D27" s="31" t="s">
        <v>417</v>
      </c>
      <c r="E27" s="32">
        <v>-24.4</v>
      </c>
      <c r="F27" s="32">
        <v>55</v>
      </c>
      <c r="G27" s="32">
        <v>5.9</v>
      </c>
      <c r="H27" s="32">
        <v>8.84</v>
      </c>
      <c r="I27" s="40">
        <v>2.46</v>
      </c>
      <c r="J27" s="26">
        <f t="shared" si="0"/>
        <v>3.3375000000000004</v>
      </c>
      <c r="K27" s="26">
        <f>AVERAGE(J27:J32)</f>
        <v>3.4118055555555551</v>
      </c>
      <c r="L27" s="26">
        <f>STDEV(J27:J32)</f>
        <v>0.24391791462308399</v>
      </c>
      <c r="M27" s="26">
        <f>L27/SQRT(COUNT((J27:J32)))</f>
        <v>9.9579071658384546E-2</v>
      </c>
      <c r="N27" s="26">
        <f t="shared" si="1"/>
        <v>3.1145833333333335</v>
      </c>
      <c r="O27" s="26">
        <f>AVERAGE(N27:N32)</f>
        <v>3.1765046296296298</v>
      </c>
      <c r="P27" s="26">
        <f>STDEV(N27:N32)</f>
        <v>0.20326492885256997</v>
      </c>
      <c r="Q27" s="26">
        <f>P27/SQRT(COUNT((N27:N32)))</f>
        <v>8.2982559715320439E-2</v>
      </c>
      <c r="R27" s="26">
        <f t="shared" si="2"/>
        <v>2.9224137931034484</v>
      </c>
      <c r="S27" s="26">
        <f>AVERAGE(R27:R32)</f>
        <v>2.9736590038314179</v>
      </c>
      <c r="T27" s="26">
        <f>STDEV(R27:R32)</f>
        <v>0.16821925146419583</v>
      </c>
      <c r="U27" s="26">
        <f>T27/SQRT(COUNT((R27:R32)))</f>
        <v>6.8675221833368646E-2</v>
      </c>
    </row>
    <row r="28" spans="1:21">
      <c r="A28" s="29" t="s">
        <v>267</v>
      </c>
      <c r="B28" s="30" t="s">
        <v>418</v>
      </c>
      <c r="C28" s="43" t="s">
        <v>272</v>
      </c>
      <c r="D28" s="31" t="s">
        <v>419</v>
      </c>
      <c r="E28" s="32">
        <v>-21.51</v>
      </c>
      <c r="F28" s="32">
        <v>43</v>
      </c>
      <c r="G28" s="32">
        <v>6.41</v>
      </c>
      <c r="H28" s="32">
        <v>9.39</v>
      </c>
      <c r="I28" s="40">
        <v>2.46</v>
      </c>
      <c r="J28" s="26">
        <f t="shared" si="0"/>
        <v>3.55</v>
      </c>
      <c r="K28" s="26"/>
      <c r="L28" s="26"/>
      <c r="M28" s="26"/>
      <c r="N28" s="26">
        <f t="shared" si="1"/>
        <v>3.291666666666667</v>
      </c>
      <c r="O28" s="26"/>
      <c r="P28" s="26"/>
      <c r="Q28" s="26"/>
      <c r="R28" s="26">
        <f t="shared" si="2"/>
        <v>3.0689655172413794</v>
      </c>
      <c r="S28" s="26"/>
      <c r="T28" s="26"/>
      <c r="U28" s="26"/>
    </row>
    <row r="29" spans="1:21">
      <c r="A29" s="29" t="s">
        <v>263</v>
      </c>
      <c r="B29" s="30" t="s">
        <v>420</v>
      </c>
      <c r="C29" s="43" t="s">
        <v>272</v>
      </c>
      <c r="D29" s="31" t="s">
        <v>421</v>
      </c>
      <c r="E29" s="32">
        <v>-24.29</v>
      </c>
      <c r="F29" s="32">
        <v>51.3</v>
      </c>
      <c r="G29" s="32">
        <v>6.63</v>
      </c>
      <c r="H29" s="32">
        <v>11.38</v>
      </c>
      <c r="I29" s="40">
        <v>2.46</v>
      </c>
      <c r="J29" s="26">
        <f t="shared" si="0"/>
        <v>3.6416666666666666</v>
      </c>
      <c r="K29" s="26"/>
      <c r="L29" s="26"/>
      <c r="M29" s="26"/>
      <c r="N29" s="26">
        <f t="shared" si="1"/>
        <v>3.3680555555555554</v>
      </c>
      <c r="O29" s="26"/>
      <c r="P29" s="26"/>
      <c r="Q29" s="26"/>
      <c r="R29" s="26">
        <f t="shared" si="2"/>
        <v>3.132183908045977</v>
      </c>
      <c r="S29" s="26"/>
      <c r="T29" s="26"/>
      <c r="U29" s="26"/>
    </row>
    <row r="30" spans="1:21">
      <c r="A30" s="29" t="s">
        <v>264</v>
      </c>
      <c r="B30" s="30" t="s">
        <v>422</v>
      </c>
      <c r="C30" s="43" t="s">
        <v>272</v>
      </c>
      <c r="D30" s="31">
        <v>0.9</v>
      </c>
      <c r="E30" s="32">
        <v>-25.15</v>
      </c>
      <c r="F30" s="32">
        <v>53.2</v>
      </c>
      <c r="G30" s="32">
        <v>5.66</v>
      </c>
      <c r="H30" s="32">
        <v>8.8800000000000008</v>
      </c>
      <c r="I30" s="40">
        <v>2.46</v>
      </c>
      <c r="J30" s="26">
        <f t="shared" si="0"/>
        <v>3.2374999999999998</v>
      </c>
      <c r="K30" s="26"/>
      <c r="L30" s="26"/>
      <c r="M30" s="26"/>
      <c r="N30" s="26">
        <f t="shared" si="1"/>
        <v>3.03125</v>
      </c>
      <c r="O30" s="26"/>
      <c r="P30" s="26"/>
      <c r="Q30" s="26"/>
      <c r="R30" s="26">
        <f t="shared" si="2"/>
        <v>2.853448275862069</v>
      </c>
      <c r="S30" s="26"/>
      <c r="T30" s="26"/>
      <c r="U30" s="26"/>
    </row>
    <row r="31" spans="1:21">
      <c r="A31" s="29" t="s">
        <v>268</v>
      </c>
      <c r="B31" s="30" t="s">
        <v>423</v>
      </c>
      <c r="C31" s="43" t="s">
        <v>272</v>
      </c>
      <c r="D31" s="31" t="s">
        <v>424</v>
      </c>
      <c r="E31" s="32">
        <v>-25.76</v>
      </c>
      <c r="F31" s="32">
        <v>49.2</v>
      </c>
      <c r="G31" s="32">
        <v>5.21</v>
      </c>
      <c r="H31" s="32">
        <v>9.85</v>
      </c>
      <c r="I31" s="40">
        <v>2.46</v>
      </c>
      <c r="J31" s="26">
        <f t="shared" si="0"/>
        <v>3.05</v>
      </c>
      <c r="K31" s="26"/>
      <c r="L31" s="26"/>
      <c r="M31" s="26"/>
      <c r="N31" s="26">
        <f t="shared" si="1"/>
        <v>2.875</v>
      </c>
      <c r="O31" s="26"/>
      <c r="P31" s="26"/>
      <c r="Q31" s="26"/>
      <c r="R31" s="26">
        <f t="shared" si="2"/>
        <v>2.7241379310344827</v>
      </c>
      <c r="S31" s="26"/>
      <c r="T31" s="26"/>
      <c r="U31" s="26"/>
    </row>
    <row r="32" spans="1:21">
      <c r="A32" s="29" t="s">
        <v>265</v>
      </c>
      <c r="B32" s="30" t="s">
        <v>425</v>
      </c>
      <c r="C32" s="43" t="s">
        <v>272</v>
      </c>
      <c r="D32" s="31" t="s">
        <v>426</v>
      </c>
      <c r="E32" s="32">
        <v>-22.74</v>
      </c>
      <c r="F32" s="32">
        <v>49</v>
      </c>
      <c r="G32" s="32">
        <v>6.66</v>
      </c>
      <c r="H32" s="32">
        <v>11.07</v>
      </c>
      <c r="I32" s="40">
        <v>2.46</v>
      </c>
      <c r="J32" s="26">
        <f t="shared" si="0"/>
        <v>3.6541666666666668</v>
      </c>
      <c r="K32" s="26"/>
      <c r="L32" s="26"/>
      <c r="M32" s="26"/>
      <c r="N32" s="26">
        <f t="shared" si="1"/>
        <v>3.3784722222222223</v>
      </c>
      <c r="O32" s="26"/>
      <c r="P32" s="26"/>
      <c r="Q32" s="26"/>
      <c r="R32" s="26">
        <f t="shared" si="2"/>
        <v>3.1408045977011492</v>
      </c>
      <c r="S32" s="26"/>
      <c r="T32" s="26"/>
      <c r="U32" s="26"/>
    </row>
    <row r="33" spans="1:21">
      <c r="A33" s="29" t="s">
        <v>266</v>
      </c>
      <c r="B33" s="30" t="s">
        <v>427</v>
      </c>
      <c r="C33" s="43" t="s">
        <v>310</v>
      </c>
      <c r="D33" s="31" t="s">
        <v>428</v>
      </c>
      <c r="E33" s="32">
        <v>-26.82</v>
      </c>
      <c r="F33" s="32">
        <v>48.7</v>
      </c>
      <c r="G33" s="32">
        <v>5.58</v>
      </c>
      <c r="H33" s="32">
        <v>12.73</v>
      </c>
      <c r="I33" s="40">
        <v>3.12</v>
      </c>
      <c r="J33" s="26">
        <f t="shared" si="0"/>
        <v>3.2041666666666666</v>
      </c>
      <c r="K33" s="26">
        <f>AVERAGE(J33:J38)</f>
        <v>3.0861111111111108</v>
      </c>
      <c r="L33" s="26">
        <f>STDEV(J33:J38)</f>
        <v>0.4019455002673718</v>
      </c>
      <c r="M33" s="26">
        <f>L33/SQRT(COUNT((J33:J38)))</f>
        <v>0.16409356334379674</v>
      </c>
      <c r="N33" s="26">
        <f t="shared" si="1"/>
        <v>3.0034722222222223</v>
      </c>
      <c r="O33" s="26">
        <f>AVERAGE(N33:N38)</f>
        <v>2.905092592592593</v>
      </c>
      <c r="P33" s="26">
        <f>STDEV(N33:N38)</f>
        <v>0.33495458355613911</v>
      </c>
      <c r="Q33" s="26">
        <f>P33/SQRT(COUNT((N33:N38)))</f>
        <v>0.13674463611982896</v>
      </c>
      <c r="R33" s="26">
        <f t="shared" si="2"/>
        <v>2.8304597701149428</v>
      </c>
      <c r="S33" s="26">
        <f>AVERAGE(R33:R38)</f>
        <v>2.7490421455938701</v>
      </c>
      <c r="T33" s="26">
        <f>STDEV(R33:R38)</f>
        <v>0.27720379328784039</v>
      </c>
      <c r="U33" s="26">
        <f>T33/SQRT(COUNT((R33:R38)))</f>
        <v>0.11316797471985891</v>
      </c>
    </row>
    <row r="34" spans="1:21">
      <c r="A34" s="29" t="s">
        <v>267</v>
      </c>
      <c r="B34" s="30" t="s">
        <v>429</v>
      </c>
      <c r="C34" s="43" t="s">
        <v>310</v>
      </c>
      <c r="D34" s="31" t="s">
        <v>430</v>
      </c>
      <c r="E34" s="32">
        <v>-26.11</v>
      </c>
      <c r="F34" s="32">
        <v>44.1</v>
      </c>
      <c r="G34" s="32">
        <v>6.32</v>
      </c>
      <c r="H34" s="32">
        <v>11.12</v>
      </c>
      <c r="I34" s="40">
        <v>3.12</v>
      </c>
      <c r="J34" s="26">
        <f t="shared" si="0"/>
        <v>3.5125000000000002</v>
      </c>
      <c r="K34" s="26"/>
      <c r="L34" s="26"/>
      <c r="M34" s="26"/>
      <c r="N34" s="26">
        <f t="shared" si="1"/>
        <v>3.260416666666667</v>
      </c>
      <c r="O34" s="26"/>
      <c r="P34" s="26"/>
      <c r="Q34" s="26"/>
      <c r="R34" s="26">
        <f t="shared" si="2"/>
        <v>3.0431034482758621</v>
      </c>
      <c r="S34" s="26"/>
      <c r="T34" s="26"/>
      <c r="U34" s="26"/>
    </row>
    <row r="35" spans="1:21">
      <c r="A35" s="29" t="s">
        <v>263</v>
      </c>
      <c r="B35" s="30" t="s">
        <v>431</v>
      </c>
      <c r="C35" s="43" t="s">
        <v>310</v>
      </c>
      <c r="D35" s="31" t="s">
        <v>432</v>
      </c>
      <c r="E35" s="32">
        <v>-26.28</v>
      </c>
      <c r="F35" s="32">
        <v>49.2</v>
      </c>
      <c r="G35" s="32">
        <v>5.33</v>
      </c>
      <c r="H35" s="32">
        <v>13.07</v>
      </c>
      <c r="I35" s="40">
        <v>3.12</v>
      </c>
      <c r="J35" s="26">
        <f t="shared" si="0"/>
        <v>3.1</v>
      </c>
      <c r="K35" s="26"/>
      <c r="L35" s="26"/>
      <c r="M35" s="26"/>
      <c r="N35" s="26">
        <f t="shared" si="1"/>
        <v>2.916666666666667</v>
      </c>
      <c r="O35" s="26"/>
      <c r="P35" s="26"/>
      <c r="Q35" s="26"/>
      <c r="R35" s="26">
        <f t="shared" si="2"/>
        <v>2.7586206896551726</v>
      </c>
      <c r="S35" s="26"/>
      <c r="T35" s="26"/>
      <c r="U35" s="26"/>
    </row>
    <row r="36" spans="1:21">
      <c r="A36" s="29" t="s">
        <v>264</v>
      </c>
      <c r="B36" s="30" t="s">
        <v>433</v>
      </c>
      <c r="C36" s="43" t="s">
        <v>310</v>
      </c>
      <c r="D36" s="31">
        <v>1.02</v>
      </c>
      <c r="E36" s="32">
        <v>-25.2</v>
      </c>
      <c r="F36" s="32">
        <v>43.3</v>
      </c>
      <c r="G36" s="32">
        <v>4.4000000000000004</v>
      </c>
      <c r="H36" s="32">
        <v>11.08</v>
      </c>
      <c r="I36" s="40">
        <v>3.12</v>
      </c>
      <c r="J36" s="26">
        <f t="shared" si="0"/>
        <v>2.7125000000000004</v>
      </c>
      <c r="K36" s="26"/>
      <c r="L36" s="26"/>
      <c r="M36" s="26"/>
      <c r="N36" s="26">
        <f t="shared" si="1"/>
        <v>2.59375</v>
      </c>
      <c r="O36" s="26"/>
      <c r="P36" s="26"/>
      <c r="Q36" s="26"/>
      <c r="R36" s="26">
        <f t="shared" si="2"/>
        <v>2.4913793103448278</v>
      </c>
      <c r="S36" s="26"/>
      <c r="T36" s="26"/>
      <c r="U36" s="26"/>
    </row>
    <row r="37" spans="1:21">
      <c r="A37" s="29" t="s">
        <v>268</v>
      </c>
      <c r="B37" s="30" t="s">
        <v>434</v>
      </c>
      <c r="C37" s="43" t="s">
        <v>310</v>
      </c>
      <c r="D37" s="31" t="s">
        <v>435</v>
      </c>
      <c r="E37" s="32">
        <v>-25.68</v>
      </c>
      <c r="F37" s="32">
        <v>47.1</v>
      </c>
      <c r="G37" s="32">
        <v>3.93</v>
      </c>
      <c r="H37" s="32">
        <v>11.81</v>
      </c>
      <c r="I37" s="40">
        <v>3.12</v>
      </c>
      <c r="J37" s="26">
        <f t="shared" si="0"/>
        <v>2.5166666666666666</v>
      </c>
      <c r="K37" s="26"/>
      <c r="L37" s="26"/>
      <c r="M37" s="26"/>
      <c r="N37" s="26">
        <f t="shared" si="1"/>
        <v>2.4305555555555558</v>
      </c>
      <c r="O37" s="26"/>
      <c r="P37" s="26"/>
      <c r="Q37" s="26"/>
      <c r="R37" s="26">
        <f t="shared" si="2"/>
        <v>2.3563218390804597</v>
      </c>
      <c r="S37" s="26"/>
      <c r="T37" s="26"/>
      <c r="U37" s="26"/>
    </row>
    <row r="38" spans="1:21">
      <c r="A38" s="29" t="s">
        <v>265</v>
      </c>
      <c r="B38" s="30" t="s">
        <v>436</v>
      </c>
      <c r="C38" s="43" t="s">
        <v>310</v>
      </c>
      <c r="D38" s="31" t="s">
        <v>437</v>
      </c>
      <c r="E38" s="32">
        <v>-25.02</v>
      </c>
      <c r="F38" s="32">
        <v>50</v>
      </c>
      <c r="G38" s="32">
        <v>6.22</v>
      </c>
      <c r="H38" s="32">
        <v>12.24</v>
      </c>
      <c r="I38" s="40">
        <v>3.12</v>
      </c>
      <c r="J38" s="26">
        <f t="shared" si="0"/>
        <v>3.4708333333333332</v>
      </c>
      <c r="K38" s="26"/>
      <c r="L38" s="26"/>
      <c r="M38" s="26"/>
      <c r="N38" s="26">
        <f t="shared" si="1"/>
        <v>3.2256944444444446</v>
      </c>
      <c r="O38" s="26"/>
      <c r="P38" s="26"/>
      <c r="Q38" s="26"/>
      <c r="R38" s="26">
        <f t="shared" si="2"/>
        <v>3.014367816091954</v>
      </c>
      <c r="S38" s="26"/>
      <c r="T38" s="26"/>
      <c r="U38" s="26"/>
    </row>
    <row r="39" spans="1:21">
      <c r="A39" s="29" t="s">
        <v>266</v>
      </c>
      <c r="B39" s="30" t="s">
        <v>438</v>
      </c>
      <c r="C39" s="43" t="s">
        <v>225</v>
      </c>
      <c r="D39" s="31" t="s">
        <v>407</v>
      </c>
      <c r="E39" s="32">
        <v>-25.45</v>
      </c>
      <c r="F39" s="32">
        <v>48</v>
      </c>
      <c r="G39" s="32">
        <v>7.02</v>
      </c>
      <c r="H39" s="32">
        <v>12.2</v>
      </c>
      <c r="I39" s="40">
        <v>2.71</v>
      </c>
      <c r="J39" s="26">
        <f t="shared" si="0"/>
        <v>3.8041666666666667</v>
      </c>
      <c r="K39" s="26">
        <f>AVERAGE(J39:J44)</f>
        <v>3.6506944444444449</v>
      </c>
      <c r="L39" s="26">
        <f>STDEV(J39:J44)</f>
        <v>0.59224981043725355</v>
      </c>
      <c r="M39" s="26">
        <f>L39/SQRT(COUNT((J39:J44)))</f>
        <v>0.24178497263855572</v>
      </c>
      <c r="N39" s="26">
        <f t="shared" si="1"/>
        <v>3.5034722222222223</v>
      </c>
      <c r="O39" s="26">
        <f>AVERAGE(N39:N44)</f>
        <v>3.3755787037037037</v>
      </c>
      <c r="P39" s="26">
        <f>STDEV(N39:N44)</f>
        <v>0.49354150869771468</v>
      </c>
      <c r="Q39" s="26">
        <f>P39/SQRT(COUNT((N39:N44)))</f>
        <v>0.20148747719879781</v>
      </c>
      <c r="R39" s="26">
        <f t="shared" si="2"/>
        <v>3.2442528735632186</v>
      </c>
      <c r="S39" s="26">
        <f>AVERAGE(R39:R44)</f>
        <v>3.1384099616858236</v>
      </c>
      <c r="T39" s="26">
        <f>STDEV(R39:R44)</f>
        <v>0.40844814512913985</v>
      </c>
      <c r="U39" s="26">
        <f>T39/SQRT(COUNT((R39:R44)))</f>
        <v>0.16674825699210719</v>
      </c>
    </row>
    <row r="40" spans="1:21">
      <c r="A40" s="29" t="s">
        <v>267</v>
      </c>
      <c r="B40" s="30" t="s">
        <v>439</v>
      </c>
      <c r="C40" s="43" t="s">
        <v>225</v>
      </c>
      <c r="D40" s="31" t="s">
        <v>411</v>
      </c>
      <c r="E40" s="32">
        <v>-20.04</v>
      </c>
      <c r="F40" s="32">
        <v>49.9</v>
      </c>
      <c r="G40" s="32">
        <v>7.75</v>
      </c>
      <c r="H40" s="32">
        <v>11.51</v>
      </c>
      <c r="I40" s="40">
        <v>2.71</v>
      </c>
      <c r="J40" s="26">
        <f t="shared" si="0"/>
        <v>4.1083333333333343</v>
      </c>
      <c r="K40" s="26"/>
      <c r="L40" s="26"/>
      <c r="M40" s="26"/>
      <c r="N40" s="26">
        <f t="shared" si="1"/>
        <v>3.7569444444444446</v>
      </c>
      <c r="O40" s="26"/>
      <c r="P40" s="26"/>
      <c r="Q40" s="26"/>
      <c r="R40" s="26">
        <f t="shared" si="2"/>
        <v>3.4540229885057472</v>
      </c>
      <c r="S40" s="26"/>
      <c r="T40" s="26"/>
      <c r="U40" s="26"/>
    </row>
    <row r="41" spans="1:21">
      <c r="A41" s="29" t="s">
        <v>263</v>
      </c>
      <c r="B41" s="30" t="s">
        <v>440</v>
      </c>
      <c r="C41" s="43" t="s">
        <v>225</v>
      </c>
      <c r="D41" s="31" t="s">
        <v>441</v>
      </c>
      <c r="E41" s="32">
        <v>-24.4</v>
      </c>
      <c r="F41" s="32">
        <v>45.6</v>
      </c>
      <c r="G41" s="32">
        <v>7.51</v>
      </c>
      <c r="H41" s="32">
        <v>11.46</v>
      </c>
      <c r="I41" s="40">
        <v>2.71</v>
      </c>
      <c r="J41" s="26">
        <f t="shared" si="0"/>
        <v>4.0083333333333337</v>
      </c>
      <c r="K41" s="26"/>
      <c r="L41" s="26"/>
      <c r="M41" s="26"/>
      <c r="N41" s="26">
        <f t="shared" si="1"/>
        <v>3.6736111111111116</v>
      </c>
      <c r="O41" s="26"/>
      <c r="P41" s="26"/>
      <c r="Q41" s="26"/>
      <c r="R41" s="26">
        <f t="shared" si="2"/>
        <v>3.3850574712643677</v>
      </c>
      <c r="S41" s="26"/>
      <c r="T41" s="26"/>
      <c r="U41" s="26"/>
    </row>
    <row r="42" spans="1:21">
      <c r="A42" s="29" t="s">
        <v>264</v>
      </c>
      <c r="B42" s="30" t="s">
        <v>442</v>
      </c>
      <c r="C42" s="43" t="s">
        <v>225</v>
      </c>
      <c r="D42" s="31" t="s">
        <v>443</v>
      </c>
      <c r="E42" s="32">
        <v>-23.04</v>
      </c>
      <c r="F42" s="32">
        <v>51.2</v>
      </c>
      <c r="G42" s="32">
        <v>7.5</v>
      </c>
      <c r="H42" s="32">
        <v>10.4</v>
      </c>
      <c r="I42" s="40">
        <v>2.71</v>
      </c>
      <c r="J42" s="26">
        <f t="shared" si="0"/>
        <v>4.0041666666666664</v>
      </c>
      <c r="K42" s="26"/>
      <c r="L42" s="26"/>
      <c r="M42" s="26"/>
      <c r="N42" s="26">
        <f t="shared" si="1"/>
        <v>3.6701388888888893</v>
      </c>
      <c r="O42" s="26"/>
      <c r="P42" s="26"/>
      <c r="Q42" s="26"/>
      <c r="R42" s="26">
        <f t="shared" si="2"/>
        <v>3.3821839080459775</v>
      </c>
      <c r="S42" s="26"/>
      <c r="T42" s="26"/>
      <c r="U42" s="26"/>
    </row>
    <row r="43" spans="1:21">
      <c r="A43" s="29" t="s">
        <v>268</v>
      </c>
      <c r="B43" s="30" t="s">
        <v>444</v>
      </c>
      <c r="C43" s="43" t="s">
        <v>225</v>
      </c>
      <c r="D43" s="31" t="s">
        <v>430</v>
      </c>
      <c r="E43" s="32">
        <v>-26.35</v>
      </c>
      <c r="F43" s="32">
        <v>46.8</v>
      </c>
      <c r="G43" s="32">
        <v>4</v>
      </c>
      <c r="H43" s="32">
        <v>9.83</v>
      </c>
      <c r="I43" s="40">
        <v>2.71</v>
      </c>
      <c r="J43" s="26">
        <f t="shared" si="0"/>
        <v>2.5458333333333334</v>
      </c>
      <c r="K43" s="26"/>
      <c r="L43" s="26"/>
      <c r="M43" s="26"/>
      <c r="N43" s="26">
        <f t="shared" si="1"/>
        <v>2.4548611111111112</v>
      </c>
      <c r="O43" s="26"/>
      <c r="P43" s="26"/>
      <c r="Q43" s="26"/>
      <c r="R43" s="26">
        <f t="shared" si="2"/>
        <v>2.3764367816091956</v>
      </c>
      <c r="S43" s="26"/>
      <c r="T43" s="26"/>
      <c r="U43" s="26"/>
    </row>
    <row r="44" spans="1:21">
      <c r="A44" s="29" t="s">
        <v>265</v>
      </c>
      <c r="B44" s="30" t="s">
        <v>445</v>
      </c>
      <c r="C44" s="43" t="s">
        <v>225</v>
      </c>
      <c r="D44" s="31" t="s">
        <v>446</v>
      </c>
      <c r="E44" s="32">
        <v>-25.3</v>
      </c>
      <c r="F44" s="32">
        <v>49.8</v>
      </c>
      <c r="G44" s="32">
        <v>6.13</v>
      </c>
      <c r="H44" s="32">
        <v>9.9499999999999993</v>
      </c>
      <c r="I44" s="40">
        <v>2.71</v>
      </c>
      <c r="J44" s="26">
        <f t="shared" si="0"/>
        <v>3.4333333333333336</v>
      </c>
      <c r="K44" s="26"/>
      <c r="L44" s="26"/>
      <c r="M44" s="26"/>
      <c r="N44" s="26">
        <f t="shared" si="1"/>
        <v>3.1944444444444446</v>
      </c>
      <c r="O44" s="26"/>
      <c r="P44" s="26"/>
      <c r="Q44" s="26"/>
      <c r="R44" s="26">
        <f t="shared" si="2"/>
        <v>2.9885057471264367</v>
      </c>
      <c r="S44" s="26"/>
      <c r="T44" s="26"/>
      <c r="U44" s="26"/>
    </row>
    <row r="45" spans="1:21">
      <c r="A45" s="29" t="s">
        <v>266</v>
      </c>
      <c r="B45" s="30" t="s">
        <v>447</v>
      </c>
      <c r="C45" s="43" t="s">
        <v>311</v>
      </c>
      <c r="D45" s="31" t="s">
        <v>448</v>
      </c>
      <c r="E45" s="32">
        <v>-24.8</v>
      </c>
      <c r="F45" s="32">
        <v>46.4</v>
      </c>
      <c r="G45" s="32">
        <v>7.78</v>
      </c>
      <c r="H45" s="32">
        <v>10.55</v>
      </c>
      <c r="I45" s="40">
        <v>3.22</v>
      </c>
      <c r="J45" s="26">
        <f t="shared" si="0"/>
        <v>4.1208333333333336</v>
      </c>
      <c r="K45" s="26">
        <f>AVERAGE(J45:J49)</f>
        <v>4.0575000000000001</v>
      </c>
      <c r="L45" s="26">
        <f>STDEV(J45:J49)</f>
        <v>0.27640738352415045</v>
      </c>
      <c r="M45" s="26">
        <f>L45/SQRT(COUNT((J45:J49)))</f>
        <v>0.12361313980857115</v>
      </c>
      <c r="N45" s="26">
        <f t="shared" si="1"/>
        <v>3.7673611111111112</v>
      </c>
      <c r="O45" s="26">
        <f>AVERAGE(N45:N49)</f>
        <v>3.7145833333333336</v>
      </c>
      <c r="P45" s="26">
        <f>STDEV(N45:N49)</f>
        <v>0.23033948627012552</v>
      </c>
      <c r="Q45" s="26">
        <f>P45/SQRT(COUNT((N45:N49)))</f>
        <v>0.10301094984047603</v>
      </c>
      <c r="R45" s="26">
        <f t="shared" si="2"/>
        <v>3.4626436781609193</v>
      </c>
      <c r="S45" s="26">
        <f>AVERAGE(R45:R49)</f>
        <v>3.4189655172413795</v>
      </c>
      <c r="T45" s="26">
        <f>STDEV(R45:R49)</f>
        <v>0.1906257817407932</v>
      </c>
      <c r="U45" s="26">
        <f>T45/SQRT(COUNT((R45:R49)))</f>
        <v>8.5250441247290351E-2</v>
      </c>
    </row>
    <row r="46" spans="1:21">
      <c r="A46" s="29" t="s">
        <v>267</v>
      </c>
      <c r="B46" s="30" t="s">
        <v>449</v>
      </c>
      <c r="C46" s="43" t="s">
        <v>311</v>
      </c>
      <c r="D46" s="31" t="s">
        <v>450</v>
      </c>
      <c r="E46" s="32">
        <v>-24.99</v>
      </c>
      <c r="F46" s="32">
        <v>47.1</v>
      </c>
      <c r="G46" s="32">
        <v>8.06</v>
      </c>
      <c r="H46" s="32">
        <v>11.03</v>
      </c>
      <c r="I46" s="40">
        <v>3.22</v>
      </c>
      <c r="J46" s="26">
        <f t="shared" si="0"/>
        <v>4.2375000000000007</v>
      </c>
      <c r="K46" s="26"/>
      <c r="L46" s="26"/>
      <c r="M46" s="26"/>
      <c r="N46" s="26">
        <f t="shared" si="1"/>
        <v>3.8645833333333339</v>
      </c>
      <c r="O46" s="26"/>
      <c r="P46" s="26"/>
      <c r="Q46" s="26"/>
      <c r="R46" s="26">
        <f t="shared" si="2"/>
        <v>3.5431034482758621</v>
      </c>
      <c r="S46" s="26"/>
      <c r="T46" s="26"/>
      <c r="U46" s="26"/>
    </row>
    <row r="47" spans="1:21">
      <c r="A47" s="29" t="s">
        <v>263</v>
      </c>
      <c r="B47" s="30" t="s">
        <v>451</v>
      </c>
      <c r="C47" s="43" t="s">
        <v>311</v>
      </c>
      <c r="D47" s="31" t="s">
        <v>452</v>
      </c>
      <c r="E47" s="32">
        <v>-24.62</v>
      </c>
      <c r="F47" s="32">
        <v>48.3</v>
      </c>
      <c r="G47" s="32">
        <v>8.41</v>
      </c>
      <c r="H47" s="32">
        <v>11.94</v>
      </c>
      <c r="I47" s="40">
        <v>3.22</v>
      </c>
      <c r="J47" s="26">
        <f t="shared" si="0"/>
        <v>4.3833333333333337</v>
      </c>
      <c r="K47" s="26"/>
      <c r="L47" s="26"/>
      <c r="M47" s="26"/>
      <c r="N47" s="26">
        <f t="shared" si="1"/>
        <v>3.9861111111111116</v>
      </c>
      <c r="O47" s="26"/>
      <c r="P47" s="26"/>
      <c r="Q47" s="26"/>
      <c r="R47" s="26">
        <f t="shared" si="2"/>
        <v>3.6436781609195403</v>
      </c>
      <c r="S47" s="26"/>
      <c r="T47" s="26"/>
      <c r="U47" s="26"/>
    </row>
    <row r="48" spans="1:21">
      <c r="A48" s="29" t="s">
        <v>264</v>
      </c>
      <c r="B48" s="30" t="s">
        <v>453</v>
      </c>
      <c r="C48" s="43" t="s">
        <v>311</v>
      </c>
      <c r="D48" s="31">
        <v>0.89</v>
      </c>
      <c r="E48" s="32">
        <v>-26.08</v>
      </c>
      <c r="F48" s="32">
        <v>48.6</v>
      </c>
      <c r="G48" s="32">
        <v>6.89</v>
      </c>
      <c r="H48" s="32">
        <v>11.36</v>
      </c>
      <c r="I48" s="40">
        <v>3.22</v>
      </c>
      <c r="J48" s="26">
        <f t="shared" si="0"/>
        <v>3.75</v>
      </c>
      <c r="K48" s="26"/>
      <c r="L48" s="26"/>
      <c r="M48" s="26"/>
      <c r="N48" s="26">
        <f t="shared" si="1"/>
        <v>3.458333333333333</v>
      </c>
      <c r="O48" s="26"/>
      <c r="P48" s="26"/>
      <c r="Q48" s="26"/>
      <c r="R48" s="26">
        <f t="shared" si="2"/>
        <v>3.2068965517241379</v>
      </c>
      <c r="S48" s="26"/>
      <c r="T48" s="26"/>
      <c r="U48" s="26"/>
    </row>
    <row r="49" spans="1:23">
      <c r="A49" s="29" t="s">
        <v>268</v>
      </c>
      <c r="B49" s="30" t="s">
        <v>454</v>
      </c>
      <c r="C49" s="43" t="s">
        <v>311</v>
      </c>
      <c r="D49" s="31" t="s">
        <v>455</v>
      </c>
      <c r="E49" s="32">
        <v>-26.85</v>
      </c>
      <c r="F49" s="32">
        <v>48.3</v>
      </c>
      <c r="G49" s="32">
        <v>7</v>
      </c>
      <c r="H49" s="32">
        <v>11.93</v>
      </c>
      <c r="I49" s="40">
        <v>3.22</v>
      </c>
      <c r="J49" s="26">
        <f t="shared" si="0"/>
        <v>3.7958333333333334</v>
      </c>
      <c r="K49" s="26"/>
      <c r="L49" s="26"/>
      <c r="M49" s="26"/>
      <c r="N49" s="26">
        <f t="shared" si="1"/>
        <v>3.4965277777777777</v>
      </c>
      <c r="O49" s="26"/>
      <c r="P49" s="26"/>
      <c r="Q49" s="26"/>
      <c r="R49" s="26">
        <f t="shared" si="2"/>
        <v>3.2385057471264371</v>
      </c>
      <c r="S49" s="26"/>
      <c r="T49" s="26"/>
      <c r="U49" s="26"/>
    </row>
    <row r="50" spans="1:23">
      <c r="A50" s="29" t="s">
        <v>266</v>
      </c>
      <c r="B50" s="30" t="s">
        <v>456</v>
      </c>
      <c r="C50" s="43" t="s">
        <v>248</v>
      </c>
      <c r="D50" s="31" t="s">
        <v>457</v>
      </c>
      <c r="E50" s="32">
        <v>-26</v>
      </c>
      <c r="F50" s="32">
        <v>54.4</v>
      </c>
      <c r="G50" s="32">
        <v>6.55</v>
      </c>
      <c r="H50" s="32">
        <v>10.38</v>
      </c>
      <c r="I50" s="40">
        <v>3.02</v>
      </c>
      <c r="J50" s="26">
        <f t="shared" si="0"/>
        <v>3.6083333333333334</v>
      </c>
      <c r="K50" s="26">
        <f>AVERAGE(J50:J55)</f>
        <v>2.9680555555555563</v>
      </c>
      <c r="L50" s="26">
        <f>STDEV(J50:J55)</f>
        <v>0.38951239698808593</v>
      </c>
      <c r="M50" s="26">
        <f>L50/SQRT(COUNT((J50:J55)))</f>
        <v>0.15901777018486765</v>
      </c>
      <c r="N50" s="26">
        <f t="shared" si="1"/>
        <v>3.3402777777777777</v>
      </c>
      <c r="O50" s="26">
        <f>AVERAGE(N50:N55)</f>
        <v>2.8067129629629632</v>
      </c>
      <c r="P50" s="26">
        <f>STDEV(N50:N55)</f>
        <v>0.32459366415674162</v>
      </c>
      <c r="Q50" s="26">
        <f>P50/SQRT(COUNT((N50:N55)))</f>
        <v>0.13251480848739106</v>
      </c>
      <c r="R50" s="26">
        <f t="shared" si="2"/>
        <v>3.1091954022988508</v>
      </c>
      <c r="S50" s="26">
        <f>AVERAGE(R50:R55)</f>
        <v>2.6676245210727974</v>
      </c>
      <c r="T50" s="26">
        <f>STDEV(R50:R55)</f>
        <v>0.26862923930213112</v>
      </c>
      <c r="U50" s="26">
        <f>T50/SQRT(COUNT((R50:R55)))</f>
        <v>0.109667427713703</v>
      </c>
    </row>
    <row r="51" spans="1:23">
      <c r="A51" s="29" t="s">
        <v>267</v>
      </c>
      <c r="B51" s="30" t="s">
        <v>458</v>
      </c>
      <c r="C51" s="43" t="s">
        <v>248</v>
      </c>
      <c r="D51" s="31" t="s">
        <v>455</v>
      </c>
      <c r="E51" s="32">
        <v>-28.12</v>
      </c>
      <c r="F51" s="32">
        <v>53.5</v>
      </c>
      <c r="G51" s="32">
        <v>5.54</v>
      </c>
      <c r="H51" s="32">
        <v>10.41</v>
      </c>
      <c r="I51" s="40">
        <v>3.02</v>
      </c>
      <c r="J51" s="26">
        <f t="shared" si="0"/>
        <v>3.1875</v>
      </c>
      <c r="K51" s="26"/>
      <c r="L51" s="26"/>
      <c r="M51" s="26"/>
      <c r="N51" s="26">
        <f t="shared" si="1"/>
        <v>2.9895833333333335</v>
      </c>
      <c r="O51" s="26"/>
      <c r="P51" s="26"/>
      <c r="Q51" s="26"/>
      <c r="R51" s="26">
        <f t="shared" si="2"/>
        <v>2.8189655172413794</v>
      </c>
      <c r="S51" s="26"/>
      <c r="T51" s="26"/>
      <c r="U51" s="26"/>
    </row>
    <row r="52" spans="1:23">
      <c r="A52" s="29" t="s">
        <v>263</v>
      </c>
      <c r="B52" s="30" t="s">
        <v>459</v>
      </c>
      <c r="C52" s="43" t="s">
        <v>248</v>
      </c>
      <c r="D52" s="31" t="s">
        <v>460</v>
      </c>
      <c r="E52" s="32">
        <v>-26.22</v>
      </c>
      <c r="F52" s="32">
        <v>45.2</v>
      </c>
      <c r="G52" s="32">
        <v>3.9</v>
      </c>
      <c r="H52" s="32">
        <v>11.97</v>
      </c>
      <c r="I52" s="40">
        <v>3.02</v>
      </c>
      <c r="J52" s="26">
        <f t="shared" si="0"/>
        <v>2.5041666666666664</v>
      </c>
      <c r="K52" s="26"/>
      <c r="L52" s="26"/>
      <c r="M52" s="26"/>
      <c r="N52" s="26">
        <f t="shared" si="1"/>
        <v>2.4201388888888888</v>
      </c>
      <c r="O52" s="26"/>
      <c r="P52" s="26"/>
      <c r="Q52" s="26"/>
      <c r="R52" s="26">
        <f t="shared" si="2"/>
        <v>2.3477011494252875</v>
      </c>
      <c r="S52" s="26"/>
      <c r="T52" s="26"/>
      <c r="U52" s="26"/>
    </row>
    <row r="53" spans="1:23">
      <c r="A53" s="29" t="s">
        <v>264</v>
      </c>
      <c r="B53" s="30" t="s">
        <v>461</v>
      </c>
      <c r="C53" s="43" t="s">
        <v>248</v>
      </c>
      <c r="D53" s="31" t="s">
        <v>462</v>
      </c>
      <c r="E53" s="32">
        <v>-25.96</v>
      </c>
      <c r="F53" s="32">
        <v>47.8</v>
      </c>
      <c r="G53" s="32">
        <v>5.05</v>
      </c>
      <c r="H53" s="32">
        <v>12.71</v>
      </c>
      <c r="I53" s="40">
        <v>3.02</v>
      </c>
      <c r="J53" s="26">
        <f t="shared" si="0"/>
        <v>2.9833333333333334</v>
      </c>
      <c r="K53" s="26"/>
      <c r="L53" s="26"/>
      <c r="M53" s="26"/>
      <c r="N53" s="26">
        <f t="shared" si="1"/>
        <v>2.8194444444444446</v>
      </c>
      <c r="O53" s="26"/>
      <c r="P53" s="26"/>
      <c r="Q53" s="26"/>
      <c r="R53" s="26">
        <f t="shared" si="2"/>
        <v>2.6781609195402298</v>
      </c>
      <c r="S53" s="26"/>
      <c r="T53" s="26"/>
      <c r="U53" s="26"/>
    </row>
    <row r="54" spans="1:23">
      <c r="A54" s="29" t="s">
        <v>268</v>
      </c>
      <c r="B54" s="30" t="s">
        <v>463</v>
      </c>
      <c r="C54" s="43" t="s">
        <v>248</v>
      </c>
      <c r="D54" s="31" t="s">
        <v>464</v>
      </c>
      <c r="E54" s="32">
        <v>-25.43</v>
      </c>
      <c r="F54" s="32">
        <v>47.4</v>
      </c>
      <c r="G54" s="32">
        <v>4.4800000000000004</v>
      </c>
      <c r="H54" s="32">
        <v>13.62</v>
      </c>
      <c r="I54" s="40">
        <v>3.02</v>
      </c>
      <c r="J54" s="26">
        <f t="shared" si="0"/>
        <v>2.7458333333333336</v>
      </c>
      <c r="K54" s="26"/>
      <c r="L54" s="26"/>
      <c r="M54" s="26"/>
      <c r="N54" s="26">
        <f t="shared" si="1"/>
        <v>2.6215277777777781</v>
      </c>
      <c r="O54" s="26"/>
      <c r="P54" s="26"/>
      <c r="Q54" s="26"/>
      <c r="R54" s="26">
        <f t="shared" si="2"/>
        <v>2.514367816091954</v>
      </c>
      <c r="S54" s="26"/>
      <c r="T54" s="26"/>
      <c r="U54" s="26"/>
    </row>
    <row r="55" spans="1:23">
      <c r="A55" s="29" t="s">
        <v>265</v>
      </c>
      <c r="B55" s="30" t="s">
        <v>465</v>
      </c>
      <c r="C55" s="43" t="s">
        <v>248</v>
      </c>
      <c r="D55" s="31" t="s">
        <v>466</v>
      </c>
      <c r="E55" s="32">
        <v>-26.04</v>
      </c>
      <c r="F55" s="32">
        <v>50.3</v>
      </c>
      <c r="G55" s="32">
        <v>4.5599999999999996</v>
      </c>
      <c r="H55" s="32">
        <v>11.66</v>
      </c>
      <c r="I55" s="40">
        <v>3.02</v>
      </c>
      <c r="J55" s="26">
        <f t="shared" si="0"/>
        <v>2.7791666666666668</v>
      </c>
      <c r="K55" s="26"/>
      <c r="L55" s="26"/>
      <c r="M55" s="26"/>
      <c r="N55" s="26">
        <f t="shared" si="1"/>
        <v>2.6493055555555554</v>
      </c>
      <c r="O55" s="26"/>
      <c r="P55" s="26"/>
      <c r="Q55" s="26"/>
      <c r="R55" s="26">
        <f t="shared" si="2"/>
        <v>2.5373563218390802</v>
      </c>
      <c r="S55" s="26"/>
      <c r="T55" s="26"/>
      <c r="U55" s="26"/>
    </row>
    <row r="56" spans="1:23">
      <c r="A56" s="29" t="s">
        <v>263</v>
      </c>
      <c r="B56" s="30" t="s">
        <v>467</v>
      </c>
      <c r="C56" s="43" t="s">
        <v>328</v>
      </c>
      <c r="D56" s="31">
        <v>1.07</v>
      </c>
      <c r="E56" s="32">
        <v>-26.58</v>
      </c>
      <c r="F56" s="32">
        <v>52.4</v>
      </c>
      <c r="G56" s="32">
        <v>5.77</v>
      </c>
      <c r="H56" s="32">
        <v>10.83</v>
      </c>
      <c r="I56" s="40">
        <v>3</v>
      </c>
      <c r="J56" s="26">
        <f t="shared" si="0"/>
        <v>3.2833333333333332</v>
      </c>
      <c r="K56" s="26">
        <f>AVERAGE(J56:J58)</f>
        <v>2.9777777777777779</v>
      </c>
      <c r="L56" s="26">
        <f>STDEV(J56:J58)</f>
        <v>0.27504208432192356</v>
      </c>
      <c r="M56" s="26">
        <f>L56/SQRT(COUNT((J56:J58)))</f>
        <v>0.15879562142173834</v>
      </c>
      <c r="N56" s="26">
        <f t="shared" si="1"/>
        <v>3.0694444444444446</v>
      </c>
      <c r="O56" s="26">
        <f>AVERAGE(N56:N58)</f>
        <v>2.8148148148148149</v>
      </c>
      <c r="P56" s="26">
        <f>STDEV(N56:N58)</f>
        <v>0.22920173693493648</v>
      </c>
      <c r="Q56" s="26">
        <f>P56/SQRT(COUNT((N56:N58)))</f>
        <v>0.13232968451811539</v>
      </c>
      <c r="R56" s="26">
        <f t="shared" si="2"/>
        <v>2.8850574712643677</v>
      </c>
      <c r="S56" s="26">
        <f>AVERAGE(R56:R58)</f>
        <v>2.6743295019157087</v>
      </c>
      <c r="T56" s="26">
        <f>STDEV(R56:R58)</f>
        <v>0.18968419608408527</v>
      </c>
      <c r="U56" s="26">
        <f>T56/SQRT(COUNT((R56:R58)))</f>
        <v>0.10951422167016439</v>
      </c>
      <c r="V56" s="82"/>
      <c r="W56" s="82"/>
    </row>
    <row r="57" spans="1:23">
      <c r="A57" s="29" t="s">
        <v>265</v>
      </c>
      <c r="B57" s="30" t="s">
        <v>468</v>
      </c>
      <c r="C57" s="43" t="s">
        <v>328</v>
      </c>
      <c r="D57" s="31" t="s">
        <v>469</v>
      </c>
      <c r="E57" s="32">
        <v>-27.38</v>
      </c>
      <c r="F57" s="32">
        <v>53.1</v>
      </c>
      <c r="G57" s="32">
        <v>4.8499999999999996</v>
      </c>
      <c r="H57" s="32">
        <v>10.59</v>
      </c>
      <c r="I57" s="40">
        <v>3</v>
      </c>
      <c r="J57" s="26">
        <f t="shared" si="0"/>
        <v>2.9</v>
      </c>
      <c r="K57" s="26"/>
      <c r="L57" s="26"/>
      <c r="M57" s="26"/>
      <c r="N57" s="26">
        <f t="shared" si="1"/>
        <v>2.75</v>
      </c>
      <c r="O57" s="26"/>
      <c r="P57" s="26"/>
      <c r="Q57" s="26"/>
      <c r="R57" s="26">
        <f t="shared" si="2"/>
        <v>2.6206896551724137</v>
      </c>
      <c r="S57" s="26"/>
      <c r="T57" s="26"/>
      <c r="U57" s="26"/>
      <c r="W57" s="82"/>
    </row>
    <row r="58" spans="1:23">
      <c r="A58" s="29" t="s">
        <v>267</v>
      </c>
      <c r="B58" s="30" t="s">
        <v>470</v>
      </c>
      <c r="C58" s="43" t="s">
        <v>328</v>
      </c>
      <c r="D58" s="31" t="s">
        <v>471</v>
      </c>
      <c r="E58" s="32">
        <v>-27.2</v>
      </c>
      <c r="F58" s="32">
        <v>52.5</v>
      </c>
      <c r="G58" s="32">
        <v>4.49</v>
      </c>
      <c r="H58" s="32">
        <v>10.92</v>
      </c>
      <c r="I58" s="40">
        <v>3</v>
      </c>
      <c r="J58" s="26">
        <f t="shared" si="0"/>
        <v>2.75</v>
      </c>
      <c r="K58" s="26"/>
      <c r="L58" s="26"/>
      <c r="M58" s="26"/>
      <c r="N58" s="26">
        <f t="shared" si="1"/>
        <v>2.625</v>
      </c>
      <c r="O58" s="26"/>
      <c r="P58" s="26"/>
      <c r="Q58" s="26"/>
      <c r="R58" s="26">
        <f t="shared" si="2"/>
        <v>2.5172413793103448</v>
      </c>
      <c r="S58" s="26"/>
      <c r="T58" s="26"/>
      <c r="U58" s="26"/>
    </row>
    <row r="59" spans="1:23">
      <c r="A59" s="29" t="s">
        <v>263</v>
      </c>
      <c r="B59" s="30" t="s">
        <v>472</v>
      </c>
      <c r="C59" s="43" t="s">
        <v>321</v>
      </c>
      <c r="D59" s="31" t="s">
        <v>473</v>
      </c>
      <c r="E59" s="32">
        <v>-26.25</v>
      </c>
      <c r="F59" s="32">
        <v>50.2</v>
      </c>
      <c r="G59" s="32">
        <v>6.66</v>
      </c>
      <c r="H59" s="32">
        <v>11.55</v>
      </c>
      <c r="I59" s="40">
        <v>3.28</v>
      </c>
      <c r="J59" s="26">
        <f t="shared" si="0"/>
        <v>3.6541666666666668</v>
      </c>
      <c r="K59" s="26">
        <f>AVERAGE(J59:J64)</f>
        <v>3.5402777777777774</v>
      </c>
      <c r="L59" s="26">
        <f>STDEV((J59:J64))</f>
        <v>0.31611428430354227</v>
      </c>
      <c r="M59" s="26">
        <f>L59/SQRT(COUNT((J59:J64)))</f>
        <v>0.1290531161581287</v>
      </c>
      <c r="N59" s="26">
        <f t="shared" si="1"/>
        <v>3.3784722222222223</v>
      </c>
      <c r="O59" s="26">
        <f>AVERAGE(N59:N64)</f>
        <v>3.2835648148148149</v>
      </c>
      <c r="P59" s="26">
        <f>STDEV((N59:N64))</f>
        <v>0.26342857025295185</v>
      </c>
      <c r="Q59" s="26">
        <f>P59/SQRT(COUNT((N59:N64)))</f>
        <v>0.10754426346510725</v>
      </c>
      <c r="R59" s="26">
        <f t="shared" si="2"/>
        <v>3.1408045977011492</v>
      </c>
      <c r="S59" s="26">
        <f>AVERAGE(R59:R64)</f>
        <v>3.0622605363984672</v>
      </c>
      <c r="T59" s="26">
        <f>STDEV((R59:R64))</f>
        <v>0.21800985124382222</v>
      </c>
      <c r="U59" s="26">
        <f>T59/SQRT(COUNT((R59:R64)))</f>
        <v>8.9002149074571504E-2</v>
      </c>
    </row>
    <row r="60" spans="1:23">
      <c r="A60" s="29" t="s">
        <v>265</v>
      </c>
      <c r="B60" s="30" t="s">
        <v>474</v>
      </c>
      <c r="C60" s="43" t="s">
        <v>321</v>
      </c>
      <c r="D60" s="31" t="s">
        <v>475</v>
      </c>
      <c r="E60" s="32">
        <v>-27.16</v>
      </c>
      <c r="F60" s="32">
        <v>51.7</v>
      </c>
      <c r="G60" s="32">
        <v>5.96</v>
      </c>
      <c r="H60" s="32">
        <v>11.41</v>
      </c>
      <c r="I60" s="40">
        <v>3.28</v>
      </c>
      <c r="J60" s="26">
        <f t="shared" si="0"/>
        <v>3.3624999999999998</v>
      </c>
      <c r="K60" s="26"/>
      <c r="L60" s="26"/>
      <c r="M60" s="26"/>
      <c r="N60" s="26">
        <f t="shared" si="1"/>
        <v>3.135416666666667</v>
      </c>
      <c r="O60" s="26"/>
      <c r="P60" s="26"/>
      <c r="Q60" s="26"/>
      <c r="R60" s="26">
        <f t="shared" si="2"/>
        <v>2.9396551724137931</v>
      </c>
      <c r="S60" s="26"/>
      <c r="T60" s="26"/>
      <c r="U60" s="26"/>
    </row>
    <row r="61" spans="1:23">
      <c r="A61" s="29" t="s">
        <v>264</v>
      </c>
      <c r="B61" s="30" t="s">
        <v>476</v>
      </c>
      <c r="C61" s="43" t="s">
        <v>321</v>
      </c>
      <c r="D61" s="31" t="s">
        <v>477</v>
      </c>
      <c r="E61" s="32">
        <v>-27.78</v>
      </c>
      <c r="F61" s="32">
        <v>50.3</v>
      </c>
      <c r="G61" s="32">
        <v>7.57</v>
      </c>
      <c r="H61" s="32">
        <v>11.46</v>
      </c>
      <c r="I61" s="40">
        <v>3.28</v>
      </c>
      <c r="J61" s="26">
        <f t="shared" si="0"/>
        <v>4.0333333333333332</v>
      </c>
      <c r="K61" s="26"/>
      <c r="L61" s="26"/>
      <c r="M61" s="26"/>
      <c r="N61" s="26">
        <f t="shared" si="1"/>
        <v>3.6944444444444446</v>
      </c>
      <c r="O61" s="26"/>
      <c r="P61" s="26"/>
      <c r="Q61" s="26"/>
      <c r="R61" s="26">
        <f t="shared" si="2"/>
        <v>3.4022988505747129</v>
      </c>
      <c r="S61" s="26"/>
      <c r="T61" s="26"/>
      <c r="U61" s="26"/>
    </row>
    <row r="62" spans="1:23">
      <c r="A62" s="29" t="s">
        <v>267</v>
      </c>
      <c r="B62" s="30" t="s">
        <v>478</v>
      </c>
      <c r="C62" s="43" t="s">
        <v>321</v>
      </c>
      <c r="D62" s="31" t="s">
        <v>479</v>
      </c>
      <c r="E62" s="32">
        <v>-27.21</v>
      </c>
      <c r="F62" s="32">
        <v>51.7</v>
      </c>
      <c r="G62" s="32">
        <v>5.73</v>
      </c>
      <c r="H62" s="32">
        <v>11.6</v>
      </c>
      <c r="I62" s="40">
        <v>3.28</v>
      </c>
      <c r="J62" s="26">
        <f t="shared" si="0"/>
        <v>3.2666666666666666</v>
      </c>
      <c r="K62" s="26"/>
      <c r="L62" s="26"/>
      <c r="M62" s="26"/>
      <c r="N62" s="26">
        <f t="shared" si="1"/>
        <v>3.0555555555555558</v>
      </c>
      <c r="O62" s="26"/>
      <c r="P62" s="26"/>
      <c r="Q62" s="26"/>
      <c r="R62" s="26">
        <f t="shared" si="2"/>
        <v>2.8735632183908049</v>
      </c>
      <c r="S62" s="26"/>
      <c r="T62" s="26"/>
      <c r="U62" s="26"/>
    </row>
    <row r="63" spans="1:23">
      <c r="A63" s="29" t="s">
        <v>268</v>
      </c>
      <c r="B63" s="30" t="s">
        <v>480</v>
      </c>
      <c r="C63" s="43" t="s">
        <v>321</v>
      </c>
      <c r="D63" s="31" t="s">
        <v>426</v>
      </c>
      <c r="E63" s="32">
        <v>-27.34</v>
      </c>
      <c r="F63" s="32">
        <v>51</v>
      </c>
      <c r="G63" s="32">
        <v>5.6</v>
      </c>
      <c r="H63" s="32">
        <v>11.78</v>
      </c>
      <c r="I63" s="40">
        <v>3.28</v>
      </c>
      <c r="J63" s="26">
        <f t="shared" si="0"/>
        <v>3.2124999999999999</v>
      </c>
      <c r="K63" s="26"/>
      <c r="L63" s="26"/>
      <c r="M63" s="26"/>
      <c r="N63" s="26">
        <f t="shared" si="1"/>
        <v>3.0104166666666665</v>
      </c>
      <c r="O63" s="26"/>
      <c r="P63" s="26"/>
      <c r="Q63" s="26"/>
      <c r="R63" s="26">
        <f t="shared" si="2"/>
        <v>2.8362068965517242</v>
      </c>
      <c r="S63" s="26"/>
      <c r="T63" s="26"/>
      <c r="U63" s="26"/>
    </row>
    <row r="64" spans="1:23">
      <c r="A64" s="29" t="s">
        <v>266</v>
      </c>
      <c r="B64" s="30" t="s">
        <v>481</v>
      </c>
      <c r="C64" s="43" t="s">
        <v>321</v>
      </c>
      <c r="D64" s="31">
        <v>0.9</v>
      </c>
      <c r="E64" s="32">
        <v>-28.55</v>
      </c>
      <c r="F64" s="32">
        <v>50.8</v>
      </c>
      <c r="G64" s="32">
        <v>6.8</v>
      </c>
      <c r="H64" s="32">
        <v>11.48</v>
      </c>
      <c r="I64" s="40">
        <v>3.28</v>
      </c>
      <c r="J64" s="26">
        <f t="shared" si="0"/>
        <v>3.7124999999999999</v>
      </c>
      <c r="K64" s="26"/>
      <c r="L64" s="26"/>
      <c r="M64" s="26"/>
      <c r="N64" s="26">
        <f t="shared" si="1"/>
        <v>3.427083333333333</v>
      </c>
      <c r="O64" s="26"/>
      <c r="P64" s="26"/>
      <c r="Q64" s="26"/>
      <c r="R64" s="26">
        <f t="shared" si="2"/>
        <v>3.1810344827586206</v>
      </c>
      <c r="S64" s="26"/>
      <c r="T64" s="26"/>
      <c r="U64" s="26"/>
    </row>
    <row r="65" spans="1:22">
      <c r="A65" s="29" t="s">
        <v>263</v>
      </c>
      <c r="B65" s="30" t="s">
        <v>482</v>
      </c>
      <c r="C65" s="43" t="s">
        <v>342</v>
      </c>
      <c r="D65" s="31" t="s">
        <v>483</v>
      </c>
      <c r="E65" s="32">
        <v>-26.71</v>
      </c>
      <c r="F65" s="32">
        <v>48.4</v>
      </c>
      <c r="G65" s="32">
        <v>3.06</v>
      </c>
      <c r="H65" s="32">
        <v>11.09</v>
      </c>
      <c r="I65" s="40">
        <v>2</v>
      </c>
      <c r="J65" s="26">
        <f>1+(G65-0.482)/2.4</f>
        <v>2.0741666666666667</v>
      </c>
      <c r="K65" s="26">
        <f>AVERAGE(J65:J89)</f>
        <v>1.8773333333333335</v>
      </c>
      <c r="L65" s="26">
        <f>STDEV(J65:J89)</f>
        <v>0.62529423629555669</v>
      </c>
      <c r="M65" s="26">
        <f>L65/SQRT(COUNT((J65:J89)))</f>
        <v>0.12505884725911134</v>
      </c>
      <c r="N65" s="26">
        <f t="shared" si="1"/>
        <v>2.1284722222222223</v>
      </c>
      <c r="O65" s="26">
        <f>AVERAGE(N65:N89)</f>
        <v>1.9644444444444447</v>
      </c>
      <c r="P65" s="26">
        <f>STDEV(N65:N89)</f>
        <v>0.52107853024629647</v>
      </c>
      <c r="Q65" s="26">
        <f>P65/SQRT(COUNT((N65:N89)))</f>
        <v>0.1042157060492593</v>
      </c>
      <c r="R65" s="26">
        <f>1+(G65-0.48)/3.48</f>
        <v>1.7413793103448276</v>
      </c>
      <c r="S65" s="26">
        <f>AVERAGE(R65:R89)</f>
        <v>1.6056321839080463</v>
      </c>
      <c r="T65" s="26">
        <f>STDEV(R65:R89)</f>
        <v>0.43123740434176294</v>
      </c>
      <c r="U65" s="26">
        <f>T65/SQRT(COUNT((R65:R89)))</f>
        <v>8.6247480868352586E-2</v>
      </c>
    </row>
    <row r="66" spans="1:22">
      <c r="A66" s="29" t="s">
        <v>263</v>
      </c>
      <c r="B66" s="30" t="s">
        <v>484</v>
      </c>
      <c r="C66" s="43" t="s">
        <v>342</v>
      </c>
      <c r="D66" s="31" t="s">
        <v>485</v>
      </c>
      <c r="E66" s="32">
        <v>-24.79</v>
      </c>
      <c r="F66" s="32">
        <v>48.6</v>
      </c>
      <c r="G66" s="32">
        <v>5.35</v>
      </c>
      <c r="H66" s="32">
        <v>11.42</v>
      </c>
      <c r="I66" s="40">
        <v>2</v>
      </c>
      <c r="J66" s="26">
        <f t="shared" ref="J66:J95" si="3">1+(G66-0.482)/2.4</f>
        <v>3.0283333333333333</v>
      </c>
      <c r="K66" s="26">
        <f>AVERAGE(I65:I71)</f>
        <v>2</v>
      </c>
      <c r="L66" s="26"/>
      <c r="M66" s="26"/>
      <c r="N66" s="26">
        <f t="shared" si="1"/>
        <v>2.9236111111111112</v>
      </c>
      <c r="O66" s="26">
        <f>AVERAGE(J65:J71)</f>
        <v>2.1003571428571433</v>
      </c>
      <c r="P66" s="26"/>
      <c r="Q66" s="26"/>
      <c r="R66" s="26">
        <f t="shared" ref="R66:R95" si="4">1+(G66-0.48)/3.48</f>
        <v>2.3994252873563218</v>
      </c>
      <c r="S66" s="26">
        <f>AVERAGE(N65:N71)</f>
        <v>2.1502976190476191</v>
      </c>
      <c r="T66" s="26"/>
      <c r="U66" s="26"/>
    </row>
    <row r="67" spans="1:22">
      <c r="A67" s="29" t="s">
        <v>263</v>
      </c>
      <c r="B67" s="30" t="s">
        <v>486</v>
      </c>
      <c r="C67" s="43" t="s">
        <v>342</v>
      </c>
      <c r="D67" s="31">
        <v>0.94</v>
      </c>
      <c r="E67" s="32">
        <v>-28.36</v>
      </c>
      <c r="F67" s="32">
        <v>46.9</v>
      </c>
      <c r="G67" s="32">
        <v>3.22</v>
      </c>
      <c r="H67" s="32">
        <v>11.46</v>
      </c>
      <c r="I67" s="40">
        <v>2</v>
      </c>
      <c r="J67" s="26">
        <f t="shared" si="3"/>
        <v>2.1408333333333336</v>
      </c>
      <c r="K67" s="26"/>
      <c r="L67" s="26"/>
      <c r="M67" s="26"/>
      <c r="N67" s="26">
        <f t="shared" si="1"/>
        <v>2.1840277777777777</v>
      </c>
      <c r="O67" s="26"/>
      <c r="P67" s="26"/>
      <c r="Q67" s="26"/>
      <c r="R67" s="26">
        <f t="shared" si="4"/>
        <v>1.7873563218390807</v>
      </c>
      <c r="S67" s="26"/>
      <c r="T67" s="26"/>
      <c r="U67" s="26"/>
    </row>
    <row r="68" spans="1:22">
      <c r="A68" s="29" t="s">
        <v>263</v>
      </c>
      <c r="B68" s="30" t="s">
        <v>487</v>
      </c>
      <c r="C68" s="43" t="s">
        <v>342</v>
      </c>
      <c r="D68" s="31" t="s">
        <v>488</v>
      </c>
      <c r="E68" s="32">
        <v>-26.52</v>
      </c>
      <c r="F68" s="32">
        <v>48.2</v>
      </c>
      <c r="G68" s="32">
        <v>1.69</v>
      </c>
      <c r="H68" s="32">
        <v>11.15</v>
      </c>
      <c r="I68" s="40">
        <v>2</v>
      </c>
      <c r="J68" s="26">
        <f t="shared" si="3"/>
        <v>1.5033333333333334</v>
      </c>
      <c r="K68" s="26"/>
      <c r="L68" s="26"/>
      <c r="M68" s="26"/>
      <c r="N68" s="26">
        <f t="shared" si="1"/>
        <v>1.6527777777777777</v>
      </c>
      <c r="O68" s="26"/>
      <c r="P68" s="26"/>
      <c r="Q68" s="26"/>
      <c r="R68" s="26">
        <f t="shared" si="4"/>
        <v>1.3477011494252873</v>
      </c>
      <c r="S68" s="26"/>
      <c r="T68" s="26"/>
      <c r="U68" s="26"/>
    </row>
    <row r="69" spans="1:22">
      <c r="A69" s="29" t="s">
        <v>263</v>
      </c>
      <c r="B69" s="30" t="s">
        <v>489</v>
      </c>
      <c r="C69" s="43" t="s">
        <v>342</v>
      </c>
      <c r="D69" s="31" t="s">
        <v>490</v>
      </c>
      <c r="E69" s="32">
        <v>-25.07</v>
      </c>
      <c r="F69" s="32">
        <v>47.3</v>
      </c>
      <c r="G69" s="32">
        <v>3.93</v>
      </c>
      <c r="H69" s="32">
        <v>11.4</v>
      </c>
      <c r="I69" s="40">
        <v>2</v>
      </c>
      <c r="J69" s="26">
        <f t="shared" si="3"/>
        <v>2.436666666666667</v>
      </c>
      <c r="K69" s="26"/>
      <c r="L69" s="26"/>
      <c r="M69" s="26"/>
      <c r="N69" s="26">
        <f t="shared" ref="N69:N101" si="5">2+((G69-2.69)/2.88)</f>
        <v>2.4305555555555558</v>
      </c>
      <c r="O69" s="26"/>
      <c r="P69" s="26"/>
      <c r="Q69" s="26"/>
      <c r="R69" s="26">
        <f t="shared" si="4"/>
        <v>1.9913793103448276</v>
      </c>
      <c r="S69" s="26"/>
      <c r="T69" s="26"/>
      <c r="U69" s="26"/>
    </row>
    <row r="70" spans="1:22">
      <c r="A70" s="29" t="s">
        <v>263</v>
      </c>
      <c r="B70" s="30" t="s">
        <v>491</v>
      </c>
      <c r="C70" s="43" t="s">
        <v>342</v>
      </c>
      <c r="D70" s="31" t="s">
        <v>446</v>
      </c>
      <c r="E70" s="32">
        <v>-26.08</v>
      </c>
      <c r="F70" s="32">
        <v>48.6</v>
      </c>
      <c r="G70" s="32">
        <v>1.05</v>
      </c>
      <c r="H70" s="32">
        <v>10.85</v>
      </c>
      <c r="I70" s="40">
        <v>2</v>
      </c>
      <c r="J70" s="26">
        <f t="shared" si="3"/>
        <v>1.2366666666666668</v>
      </c>
      <c r="K70" s="26"/>
      <c r="L70" s="26"/>
      <c r="M70" s="26"/>
      <c r="N70" s="26">
        <f t="shared" si="5"/>
        <v>1.4305555555555556</v>
      </c>
      <c r="O70" s="26"/>
      <c r="P70" s="26"/>
      <c r="Q70" s="26"/>
      <c r="R70" s="26">
        <f t="shared" si="4"/>
        <v>1.1637931034482758</v>
      </c>
      <c r="S70" s="26"/>
      <c r="T70" s="26"/>
      <c r="U70" s="26"/>
    </row>
    <row r="71" spans="1:22">
      <c r="A71" s="29" t="s">
        <v>263</v>
      </c>
      <c r="B71" s="30" t="s">
        <v>492</v>
      </c>
      <c r="C71" s="43" t="s">
        <v>342</v>
      </c>
      <c r="D71" s="31" t="s">
        <v>493</v>
      </c>
      <c r="E71" s="32">
        <v>-26.95</v>
      </c>
      <c r="F71" s="32">
        <v>47.3</v>
      </c>
      <c r="G71" s="32">
        <v>3.56</v>
      </c>
      <c r="H71" s="32">
        <v>11.13</v>
      </c>
      <c r="I71" s="40">
        <v>2</v>
      </c>
      <c r="J71" s="26">
        <f t="shared" si="3"/>
        <v>2.2825000000000002</v>
      </c>
      <c r="K71" s="26"/>
      <c r="L71" s="26"/>
      <c r="M71" s="26"/>
      <c r="N71" s="26">
        <f t="shared" si="5"/>
        <v>2.3020833333333335</v>
      </c>
      <c r="O71" s="26"/>
      <c r="P71" s="26"/>
      <c r="Q71" s="26"/>
      <c r="R71" s="26">
        <f t="shared" si="4"/>
        <v>1.8850574712643677</v>
      </c>
      <c r="S71" s="26"/>
      <c r="T71" s="26"/>
      <c r="U71" s="26"/>
      <c r="V71" s="82"/>
    </row>
    <row r="72" spans="1:22">
      <c r="A72" s="29" t="s">
        <v>265</v>
      </c>
      <c r="B72" s="30" t="s">
        <v>494</v>
      </c>
      <c r="C72" s="43" t="s">
        <v>342</v>
      </c>
      <c r="D72" s="31" t="s">
        <v>495</v>
      </c>
      <c r="E72" s="32">
        <v>-27.87</v>
      </c>
      <c r="F72" s="32">
        <v>43.7</v>
      </c>
      <c r="G72" s="32">
        <v>0.81</v>
      </c>
      <c r="H72" s="32">
        <v>10.56</v>
      </c>
      <c r="I72" s="40">
        <v>2</v>
      </c>
      <c r="J72" s="26">
        <f t="shared" si="3"/>
        <v>1.1366666666666667</v>
      </c>
      <c r="K72" s="26">
        <f>AVERAGE(I72:I74)</f>
        <v>2</v>
      </c>
      <c r="L72" s="26"/>
      <c r="M72" s="26"/>
      <c r="N72" s="26">
        <f t="shared" si="5"/>
        <v>1.3472222222222223</v>
      </c>
      <c r="O72" s="26">
        <f>AVERAGE(J72:J74)</f>
        <v>1.3963888888888889</v>
      </c>
      <c r="P72" s="26"/>
      <c r="Q72" s="26"/>
      <c r="R72" s="26">
        <f t="shared" si="4"/>
        <v>1.0948275862068966</v>
      </c>
      <c r="S72" s="26">
        <f>AVERAGE(N72:N74)</f>
        <v>1.5636574074074074</v>
      </c>
      <c r="T72" s="26"/>
      <c r="U72" s="26"/>
    </row>
    <row r="73" spans="1:22">
      <c r="A73" s="29" t="s">
        <v>265</v>
      </c>
      <c r="B73" s="30" t="s">
        <v>496</v>
      </c>
      <c r="C73" s="43" t="s">
        <v>342</v>
      </c>
      <c r="D73" s="31" t="s">
        <v>497</v>
      </c>
      <c r="E73" s="32">
        <v>-27.68</v>
      </c>
      <c r="F73" s="32">
        <v>46.6</v>
      </c>
      <c r="G73" s="32">
        <v>2.65</v>
      </c>
      <c r="H73" s="32">
        <v>10.58</v>
      </c>
      <c r="I73" s="40">
        <v>2</v>
      </c>
      <c r="J73" s="26">
        <f t="shared" si="3"/>
        <v>1.9033333333333333</v>
      </c>
      <c r="K73" s="26"/>
      <c r="L73" s="26"/>
      <c r="M73" s="26"/>
      <c r="N73" s="26">
        <f t="shared" si="5"/>
        <v>1.9861111111111112</v>
      </c>
      <c r="O73" s="26"/>
      <c r="P73" s="26"/>
      <c r="Q73" s="26"/>
      <c r="R73" s="26">
        <f t="shared" si="4"/>
        <v>1.6235632183908044</v>
      </c>
      <c r="S73" s="26"/>
      <c r="T73" s="26"/>
      <c r="U73" s="26"/>
    </row>
    <row r="74" spans="1:22">
      <c r="A74" s="29" t="s">
        <v>265</v>
      </c>
      <c r="B74" s="30" t="s">
        <v>498</v>
      </c>
      <c r="C74" s="43" t="s">
        <v>342</v>
      </c>
      <c r="D74" s="31" t="s">
        <v>499</v>
      </c>
      <c r="E74" s="32">
        <v>-26.92</v>
      </c>
      <c r="F74" s="32">
        <v>47.9</v>
      </c>
      <c r="G74" s="32">
        <v>0.84</v>
      </c>
      <c r="H74" s="32">
        <v>10.81</v>
      </c>
      <c r="I74" s="40">
        <v>2</v>
      </c>
      <c r="J74" s="26">
        <f t="shared" si="3"/>
        <v>1.1491666666666667</v>
      </c>
      <c r="K74" s="26"/>
      <c r="L74" s="26"/>
      <c r="M74" s="26"/>
      <c r="N74" s="26">
        <f t="shared" si="5"/>
        <v>1.3576388888888888</v>
      </c>
      <c r="O74" s="26"/>
      <c r="P74" s="26"/>
      <c r="Q74" s="26"/>
      <c r="R74" s="26">
        <f t="shared" si="4"/>
        <v>1.103448275862069</v>
      </c>
      <c r="S74" s="26"/>
      <c r="T74" s="26"/>
      <c r="U74" s="26"/>
    </row>
    <row r="75" spans="1:22">
      <c r="A75" s="29" t="s">
        <v>266</v>
      </c>
      <c r="B75" s="30" t="s">
        <v>500</v>
      </c>
      <c r="C75" s="43" t="s">
        <v>342</v>
      </c>
      <c r="D75" s="31" t="s">
        <v>501</v>
      </c>
      <c r="E75" s="32">
        <v>-28.39</v>
      </c>
      <c r="F75" s="32">
        <v>46.9</v>
      </c>
      <c r="G75" s="32">
        <v>1.81</v>
      </c>
      <c r="H75" s="32">
        <v>11.11</v>
      </c>
      <c r="I75" s="40">
        <v>2</v>
      </c>
      <c r="J75" s="26">
        <f t="shared" si="3"/>
        <v>1.5533333333333332</v>
      </c>
      <c r="K75" s="26">
        <f>AVERAGE(I75:I79)</f>
        <v>2</v>
      </c>
      <c r="L75" s="26"/>
      <c r="M75" s="26"/>
      <c r="N75" s="26">
        <f t="shared" si="5"/>
        <v>1.6944444444444444</v>
      </c>
      <c r="O75" s="26">
        <f>AVERAGE(J75:J79)</f>
        <v>1.8316666666666663</v>
      </c>
      <c r="P75" s="26"/>
      <c r="Q75" s="26"/>
      <c r="R75" s="26">
        <f t="shared" si="4"/>
        <v>1.382183908045977</v>
      </c>
      <c r="S75" s="26">
        <f>AVERAGE(N75:N79)</f>
        <v>1.9263888888888889</v>
      </c>
      <c r="T75" s="26"/>
      <c r="U75" s="26"/>
    </row>
    <row r="76" spans="1:22">
      <c r="A76" s="29" t="s">
        <v>266</v>
      </c>
      <c r="B76" s="30" t="s">
        <v>502</v>
      </c>
      <c r="C76" s="43" t="s">
        <v>342</v>
      </c>
      <c r="D76" s="31" t="s">
        <v>503</v>
      </c>
      <c r="E76" s="32">
        <v>-28.2</v>
      </c>
      <c r="F76" s="32">
        <v>48</v>
      </c>
      <c r="G76" s="32">
        <v>2.71</v>
      </c>
      <c r="H76" s="32">
        <v>11.77</v>
      </c>
      <c r="I76" s="40">
        <v>2</v>
      </c>
      <c r="J76" s="26">
        <f t="shared" si="3"/>
        <v>1.9283333333333332</v>
      </c>
      <c r="K76" s="26"/>
      <c r="L76" s="26"/>
      <c r="M76" s="26"/>
      <c r="N76" s="26">
        <f t="shared" si="5"/>
        <v>2.0069444444444446</v>
      </c>
      <c r="O76" s="26"/>
      <c r="P76" s="26"/>
      <c r="Q76" s="26"/>
      <c r="R76" s="26">
        <f t="shared" si="4"/>
        <v>1.6408045977011494</v>
      </c>
      <c r="S76" s="26"/>
      <c r="T76" s="26"/>
      <c r="U76" s="26"/>
    </row>
    <row r="77" spans="1:22">
      <c r="A77" s="29" t="s">
        <v>266</v>
      </c>
      <c r="B77" s="30" t="s">
        <v>504</v>
      </c>
      <c r="C77" s="43" t="s">
        <v>342</v>
      </c>
      <c r="D77" s="31" t="s">
        <v>505</v>
      </c>
      <c r="E77" s="32">
        <v>-29.32</v>
      </c>
      <c r="F77" s="32">
        <v>47.2</v>
      </c>
      <c r="G77" s="32">
        <v>3.26</v>
      </c>
      <c r="H77" s="32">
        <v>11.73</v>
      </c>
      <c r="I77" s="40">
        <v>2</v>
      </c>
      <c r="J77" s="26">
        <f t="shared" si="3"/>
        <v>2.1574999999999998</v>
      </c>
      <c r="K77" s="26"/>
      <c r="L77" s="26"/>
      <c r="M77" s="26"/>
      <c r="N77" s="26">
        <f t="shared" si="5"/>
        <v>2.1979166666666665</v>
      </c>
      <c r="O77" s="26"/>
      <c r="P77" s="26"/>
      <c r="Q77" s="26"/>
      <c r="R77" s="26">
        <f t="shared" si="4"/>
        <v>1.7988505747126435</v>
      </c>
      <c r="S77" s="26"/>
      <c r="T77" s="26"/>
      <c r="U77" s="26"/>
    </row>
    <row r="78" spans="1:22">
      <c r="A78" s="29" t="s">
        <v>266</v>
      </c>
      <c r="B78" s="30" t="s">
        <v>506</v>
      </c>
      <c r="C78" s="43" t="s">
        <v>342</v>
      </c>
      <c r="D78" s="31" t="s">
        <v>455</v>
      </c>
      <c r="E78" s="32">
        <v>-28.43</v>
      </c>
      <c r="F78" s="32">
        <v>46.5</v>
      </c>
      <c r="G78" s="32">
        <v>2.33</v>
      </c>
      <c r="H78" s="32">
        <v>11.16</v>
      </c>
      <c r="I78" s="40">
        <v>2</v>
      </c>
      <c r="J78" s="26">
        <f t="shared" si="3"/>
        <v>1.77</v>
      </c>
      <c r="K78" s="26"/>
      <c r="L78" s="26"/>
      <c r="M78" s="26"/>
      <c r="N78" s="26">
        <f t="shared" si="5"/>
        <v>1.875</v>
      </c>
      <c r="O78" s="26"/>
      <c r="P78" s="26"/>
      <c r="Q78" s="26"/>
      <c r="R78" s="26">
        <f t="shared" si="4"/>
        <v>1.5316091954022988</v>
      </c>
      <c r="S78" s="26"/>
      <c r="T78" s="26"/>
      <c r="U78" s="26"/>
    </row>
    <row r="79" spans="1:22">
      <c r="A79" s="29" t="s">
        <v>266</v>
      </c>
      <c r="B79" s="30" t="s">
        <v>507</v>
      </c>
      <c r="C79" s="43" t="s">
        <v>342</v>
      </c>
      <c r="D79" s="31" t="s">
        <v>490</v>
      </c>
      <c r="E79" s="32">
        <v>-28.47</v>
      </c>
      <c r="F79" s="32">
        <v>47.2</v>
      </c>
      <c r="G79" s="32">
        <v>2.2799999999999998</v>
      </c>
      <c r="H79" s="32">
        <v>11.07</v>
      </c>
      <c r="I79" s="40">
        <v>2</v>
      </c>
      <c r="J79" s="26">
        <f t="shared" si="3"/>
        <v>1.7491666666666665</v>
      </c>
      <c r="K79" s="26"/>
      <c r="L79" s="26"/>
      <c r="M79" s="26"/>
      <c r="N79" s="26">
        <f t="shared" si="5"/>
        <v>1.8576388888888888</v>
      </c>
      <c r="O79" s="26"/>
      <c r="P79" s="26"/>
      <c r="Q79" s="26"/>
      <c r="R79" s="26">
        <f t="shared" si="4"/>
        <v>1.5172413793103448</v>
      </c>
      <c r="S79" s="26"/>
      <c r="T79" s="26"/>
      <c r="U79" s="26"/>
    </row>
    <row r="80" spans="1:22">
      <c r="A80" s="29" t="s">
        <v>268</v>
      </c>
      <c r="B80" s="30" t="s">
        <v>508</v>
      </c>
      <c r="C80" s="43" t="s">
        <v>342</v>
      </c>
      <c r="D80" s="31" t="s">
        <v>509</v>
      </c>
      <c r="E80" s="32">
        <v>-28.47</v>
      </c>
      <c r="F80" s="32">
        <v>47.3</v>
      </c>
      <c r="G80" s="32">
        <v>2.19</v>
      </c>
      <c r="H80" s="32">
        <v>10.99</v>
      </c>
      <c r="I80" s="40">
        <v>2</v>
      </c>
      <c r="J80" s="26">
        <f t="shared" si="3"/>
        <v>1.7116666666666667</v>
      </c>
      <c r="K80" s="26"/>
      <c r="L80" s="26"/>
      <c r="M80" s="26"/>
      <c r="N80" s="26">
        <f t="shared" si="5"/>
        <v>1.8263888888888888</v>
      </c>
      <c r="O80" s="26"/>
      <c r="P80" s="26"/>
      <c r="Q80" s="26"/>
      <c r="R80" s="26">
        <f t="shared" si="4"/>
        <v>1.4913793103448276</v>
      </c>
      <c r="S80" s="26"/>
      <c r="T80" s="26"/>
      <c r="U80" s="26"/>
    </row>
    <row r="81" spans="1:21">
      <c r="A81" s="29" t="s">
        <v>267</v>
      </c>
      <c r="B81" s="30" t="s">
        <v>510</v>
      </c>
      <c r="C81" s="43" t="s">
        <v>342</v>
      </c>
      <c r="D81" s="31" t="s">
        <v>441</v>
      </c>
      <c r="E81" s="32">
        <v>-28.95</v>
      </c>
      <c r="F81" s="32">
        <v>48.1</v>
      </c>
      <c r="G81" s="32">
        <v>4.6399999999999997</v>
      </c>
      <c r="H81" s="32">
        <v>11.41</v>
      </c>
      <c r="I81" s="40">
        <v>2</v>
      </c>
      <c r="J81" s="26">
        <f t="shared" si="3"/>
        <v>2.7324999999999999</v>
      </c>
      <c r="K81" s="26">
        <f>AVERAGE(J81:J85)</f>
        <v>2.2341666666666669</v>
      </c>
      <c r="L81" s="26"/>
      <c r="M81" s="26"/>
      <c r="N81" s="26">
        <f t="shared" si="5"/>
        <v>2.677083333333333</v>
      </c>
      <c r="O81" s="26">
        <f>AVERAGE(N81:N85)</f>
        <v>2.2618055555555556</v>
      </c>
      <c r="P81" s="26"/>
      <c r="Q81" s="26"/>
      <c r="R81" s="26">
        <f>1+(G81-0.48)/3.48</f>
        <v>2.195402298850575</v>
      </c>
      <c r="S81" s="26">
        <f>AVERAGE(R81:R85)</f>
        <v>1.8517241379310345</v>
      </c>
      <c r="T81" s="26"/>
      <c r="U81" s="26"/>
    </row>
    <row r="82" spans="1:21">
      <c r="A82" s="29" t="s">
        <v>267</v>
      </c>
      <c r="B82" s="30" t="s">
        <v>511</v>
      </c>
      <c r="C82" s="43" t="s">
        <v>342</v>
      </c>
      <c r="D82" s="31" t="s">
        <v>512</v>
      </c>
      <c r="E82" s="32">
        <v>-29.07</v>
      </c>
      <c r="F82" s="32">
        <v>47.1</v>
      </c>
      <c r="G82" s="32">
        <v>5.05</v>
      </c>
      <c r="H82" s="32">
        <v>11.45</v>
      </c>
      <c r="I82" s="40">
        <v>2</v>
      </c>
      <c r="J82" s="26">
        <f t="shared" si="3"/>
        <v>2.9033333333333333</v>
      </c>
      <c r="K82" s="26"/>
      <c r="L82" s="26"/>
      <c r="M82" s="26"/>
      <c r="N82" s="26">
        <f t="shared" si="5"/>
        <v>2.8194444444444446</v>
      </c>
      <c r="O82" s="26"/>
      <c r="P82" s="26"/>
      <c r="Q82" s="26"/>
      <c r="R82" s="26">
        <f t="shared" si="4"/>
        <v>2.3132183908045976</v>
      </c>
      <c r="S82" s="26"/>
      <c r="T82" s="26"/>
      <c r="U82" s="26"/>
    </row>
    <row r="83" spans="1:21">
      <c r="A83" s="29" t="s">
        <v>267</v>
      </c>
      <c r="B83" s="30" t="s">
        <v>513</v>
      </c>
      <c r="C83" s="43" t="s">
        <v>342</v>
      </c>
      <c r="D83" s="31" t="s">
        <v>475</v>
      </c>
      <c r="E83" s="32">
        <v>-27.84</v>
      </c>
      <c r="F83" s="32">
        <v>45.4</v>
      </c>
      <c r="G83" s="32">
        <v>3.64</v>
      </c>
      <c r="H83" s="32">
        <v>11.11</v>
      </c>
      <c r="I83" s="40">
        <v>2</v>
      </c>
      <c r="J83" s="26">
        <f t="shared" si="3"/>
        <v>2.3158333333333339</v>
      </c>
      <c r="K83" s="26"/>
      <c r="L83" s="26"/>
      <c r="M83" s="26"/>
      <c r="N83" s="26">
        <f t="shared" si="5"/>
        <v>2.3298611111111112</v>
      </c>
      <c r="O83" s="26"/>
      <c r="P83" s="26"/>
      <c r="Q83" s="26"/>
      <c r="R83" s="26">
        <f t="shared" si="4"/>
        <v>1.9080459770114944</v>
      </c>
      <c r="S83" s="26"/>
      <c r="T83" s="26"/>
      <c r="U83" s="26"/>
    </row>
    <row r="84" spans="1:21">
      <c r="A84" s="29" t="s">
        <v>267</v>
      </c>
      <c r="B84" s="30" t="s">
        <v>514</v>
      </c>
      <c r="C84" s="43" t="s">
        <v>342</v>
      </c>
      <c r="D84" s="31" t="s">
        <v>515</v>
      </c>
      <c r="E84" s="32">
        <v>-26.63</v>
      </c>
      <c r="F84" s="32">
        <v>45</v>
      </c>
      <c r="G84" s="32">
        <v>1.58</v>
      </c>
      <c r="H84" s="32">
        <v>10.24</v>
      </c>
      <c r="I84" s="40">
        <v>2</v>
      </c>
      <c r="J84" s="26">
        <f t="shared" si="3"/>
        <v>1.4575</v>
      </c>
      <c r="K84" s="26"/>
      <c r="L84" s="26"/>
      <c r="M84" s="26"/>
      <c r="N84" s="26">
        <f t="shared" si="5"/>
        <v>1.6145833333333335</v>
      </c>
      <c r="O84" s="26"/>
      <c r="P84" s="26"/>
      <c r="Q84" s="26"/>
      <c r="R84" s="26">
        <f t="shared" si="4"/>
        <v>1.3160919540229885</v>
      </c>
      <c r="S84" s="26"/>
      <c r="T84" s="26"/>
      <c r="U84" s="26"/>
    </row>
    <row r="85" spans="1:21">
      <c r="A85" s="29" t="s">
        <v>267</v>
      </c>
      <c r="B85" s="30" t="s">
        <v>516</v>
      </c>
      <c r="C85" s="43" t="s">
        <v>342</v>
      </c>
      <c r="D85" s="31">
        <v>1.1100000000000001</v>
      </c>
      <c r="E85" s="32">
        <v>-27.59</v>
      </c>
      <c r="F85" s="32">
        <v>44.6</v>
      </c>
      <c r="G85" s="32">
        <v>2.31</v>
      </c>
      <c r="H85" s="32">
        <v>10.4</v>
      </c>
      <c r="I85" s="40">
        <v>2</v>
      </c>
      <c r="J85" s="26">
        <f t="shared" si="3"/>
        <v>1.7616666666666667</v>
      </c>
      <c r="K85" s="26"/>
      <c r="L85" s="26"/>
      <c r="M85" s="26"/>
      <c r="N85" s="26">
        <f t="shared" si="5"/>
        <v>1.8680555555555556</v>
      </c>
      <c r="O85" s="26"/>
      <c r="P85" s="26"/>
      <c r="Q85" s="26"/>
      <c r="R85" s="26">
        <f t="shared" si="4"/>
        <v>1.5258620689655173</v>
      </c>
      <c r="S85" s="26"/>
      <c r="T85" s="26"/>
      <c r="U85" s="26"/>
    </row>
    <row r="86" spans="1:21">
      <c r="A86" s="29" t="s">
        <v>264</v>
      </c>
      <c r="B86" s="30" t="s">
        <v>517</v>
      </c>
      <c r="C86" s="43" t="s">
        <v>342</v>
      </c>
      <c r="D86" s="31" t="s">
        <v>518</v>
      </c>
      <c r="E86" s="32">
        <v>-26.21</v>
      </c>
      <c r="F86" s="32">
        <v>49.1</v>
      </c>
      <c r="G86" s="32">
        <v>1.07</v>
      </c>
      <c r="H86" s="32">
        <v>10.81</v>
      </c>
      <c r="I86" s="40">
        <v>2</v>
      </c>
      <c r="J86" s="26">
        <f t="shared" si="3"/>
        <v>1.2450000000000001</v>
      </c>
      <c r="K86" s="26"/>
      <c r="L86" s="26"/>
      <c r="M86" s="26"/>
      <c r="N86" s="26">
        <f t="shared" si="5"/>
        <v>1.4375</v>
      </c>
      <c r="O86" s="26"/>
      <c r="P86" s="26"/>
      <c r="Q86" s="26"/>
      <c r="R86" s="26">
        <f t="shared" si="4"/>
        <v>1.1695402298850575</v>
      </c>
      <c r="S86" s="26"/>
      <c r="T86" s="26"/>
      <c r="U86" s="26"/>
    </row>
    <row r="87" spans="1:21">
      <c r="A87" s="29" t="s">
        <v>264</v>
      </c>
      <c r="B87" s="30" t="s">
        <v>519</v>
      </c>
      <c r="C87" s="43" t="s">
        <v>342</v>
      </c>
      <c r="D87" s="31" t="s">
        <v>520</v>
      </c>
      <c r="E87" s="32">
        <v>-28.29</v>
      </c>
      <c r="F87" s="32">
        <v>48.7</v>
      </c>
      <c r="G87" s="32">
        <v>4.71</v>
      </c>
      <c r="H87" s="32">
        <v>11.87</v>
      </c>
      <c r="I87" s="40">
        <v>2</v>
      </c>
      <c r="J87" s="26">
        <f t="shared" si="3"/>
        <v>2.7616666666666667</v>
      </c>
      <c r="K87" s="26"/>
      <c r="L87" s="26"/>
      <c r="M87" s="26"/>
      <c r="N87" s="26">
        <f t="shared" si="5"/>
        <v>2.7013888888888888</v>
      </c>
      <c r="O87" s="26"/>
      <c r="P87" s="26"/>
      <c r="Q87" s="26"/>
      <c r="R87" s="26">
        <f t="shared" si="4"/>
        <v>2.2155172413793105</v>
      </c>
      <c r="S87" s="26"/>
      <c r="T87" s="26"/>
      <c r="U87" s="26"/>
    </row>
    <row r="88" spans="1:21">
      <c r="A88" s="29" t="s">
        <v>264</v>
      </c>
      <c r="B88" s="30" t="s">
        <v>521</v>
      </c>
      <c r="C88" s="43" t="s">
        <v>342</v>
      </c>
      <c r="D88" s="31" t="s">
        <v>522</v>
      </c>
      <c r="E88" s="32">
        <v>-27.19</v>
      </c>
      <c r="F88" s="32">
        <v>49.2</v>
      </c>
      <c r="G88" s="32">
        <v>-0.95</v>
      </c>
      <c r="H88" s="32">
        <v>11.62</v>
      </c>
      <c r="I88" s="40">
        <v>2</v>
      </c>
      <c r="J88" s="26">
        <f t="shared" si="3"/>
        <v>0.40333333333333332</v>
      </c>
      <c r="K88" s="26"/>
      <c r="L88" s="26"/>
      <c r="M88" s="26"/>
      <c r="N88" s="26">
        <f t="shared" si="5"/>
        <v>0.73611111111111116</v>
      </c>
      <c r="O88" s="26"/>
      <c r="P88" s="26"/>
      <c r="Q88" s="26"/>
      <c r="R88" s="26">
        <f t="shared" si="4"/>
        <v>0.58908045977011492</v>
      </c>
      <c r="S88" s="26"/>
      <c r="T88" s="26"/>
      <c r="U88" s="26"/>
    </row>
    <row r="89" spans="1:21">
      <c r="A89" s="29" t="s">
        <v>264</v>
      </c>
      <c r="B89" s="30" t="s">
        <v>523</v>
      </c>
      <c r="C89" s="43" t="s">
        <v>342</v>
      </c>
      <c r="D89" s="31" t="s">
        <v>437</v>
      </c>
      <c r="E89" s="32">
        <v>-26.57</v>
      </c>
      <c r="F89" s="32">
        <v>49.3</v>
      </c>
      <c r="G89" s="32">
        <v>1.9</v>
      </c>
      <c r="H89" s="32">
        <v>11.81</v>
      </c>
      <c r="I89" s="40">
        <v>2</v>
      </c>
      <c r="J89" s="26">
        <f t="shared" si="3"/>
        <v>1.5908333333333333</v>
      </c>
      <c r="K89" s="26">
        <f>AVERAGE(J86:J89)</f>
        <v>1.5002083333333334</v>
      </c>
      <c r="L89" s="26"/>
      <c r="M89" s="26"/>
      <c r="N89" s="26">
        <f t="shared" si="5"/>
        <v>1.7256944444444444</v>
      </c>
      <c r="O89" s="26">
        <f>AVERAGE(N86:N89)</f>
        <v>1.6501736111111112</v>
      </c>
      <c r="P89" s="26"/>
      <c r="Q89" s="26"/>
      <c r="R89" s="26">
        <f t="shared" si="4"/>
        <v>1.4080459770114944</v>
      </c>
      <c r="S89" s="26">
        <f>AVERAGE(R86:R89)</f>
        <v>1.3455459770114944</v>
      </c>
      <c r="T89" s="26"/>
      <c r="U89" s="26"/>
    </row>
    <row r="90" spans="1:21">
      <c r="A90" s="29" t="s">
        <v>263</v>
      </c>
      <c r="B90" s="30" t="s">
        <v>524</v>
      </c>
      <c r="C90" s="43" t="s">
        <v>335</v>
      </c>
      <c r="D90" s="31" t="s">
        <v>525</v>
      </c>
      <c r="E90" s="32">
        <v>-25.35</v>
      </c>
      <c r="F90" s="32">
        <v>30.8</v>
      </c>
      <c r="G90" s="32">
        <v>3.34</v>
      </c>
      <c r="H90" s="32">
        <v>5.22</v>
      </c>
      <c r="I90" s="40">
        <v>2</v>
      </c>
      <c r="J90" s="26">
        <f t="shared" si="3"/>
        <v>2.190833333333333</v>
      </c>
      <c r="K90" s="26">
        <f>AVERAGE(J90:J95)</f>
        <v>2.1943055555555557</v>
      </c>
      <c r="L90" s="26">
        <f>STDEV((J90:J95))</f>
        <v>0.44188215393129571</v>
      </c>
      <c r="M90" s="26">
        <f>L90/SQRT(COUNT((J90:J95)))</f>
        <v>0.18039763392894106</v>
      </c>
      <c r="N90" s="26">
        <f t="shared" si="5"/>
        <v>2.2256944444444446</v>
      </c>
      <c r="O90" s="26">
        <f>AVERAGE(N90:N95)</f>
        <v>2.2285879629629632</v>
      </c>
      <c r="P90" s="26">
        <f>STDEV((N90:N95))</f>
        <v>0.3682351282760814</v>
      </c>
      <c r="Q90" s="26">
        <f>P90/SQRT(COUNT((N90:N95)))</f>
        <v>0.15033136160745156</v>
      </c>
      <c r="R90" s="26">
        <f t="shared" si="4"/>
        <v>1.8218390804597702</v>
      </c>
      <c r="S90" s="26">
        <f>AVERAGE(R90:R95)</f>
        <v>1.8242337164750957</v>
      </c>
      <c r="T90" s="26">
        <f>STDEV((R90:R95))</f>
        <v>0.30474631305606853</v>
      </c>
      <c r="U90" s="26">
        <f>T90/SQRT(COUNT((R90:R95)))</f>
        <v>0.12441216133030521</v>
      </c>
    </row>
    <row r="91" spans="1:21">
      <c r="A91" s="29" t="s">
        <v>265</v>
      </c>
      <c r="B91" s="30" t="s">
        <v>526</v>
      </c>
      <c r="C91" s="43" t="s">
        <v>335</v>
      </c>
      <c r="D91" s="31" t="s">
        <v>527</v>
      </c>
      <c r="E91" s="32">
        <v>-25.62</v>
      </c>
      <c r="F91" s="32">
        <v>31.1</v>
      </c>
      <c r="G91" s="32">
        <v>4.04</v>
      </c>
      <c r="H91" s="32">
        <v>5.5</v>
      </c>
      <c r="I91" s="40">
        <v>2</v>
      </c>
      <c r="J91" s="26">
        <f t="shared" si="3"/>
        <v>2.4824999999999999</v>
      </c>
      <c r="K91" s="26"/>
      <c r="L91" s="26"/>
      <c r="M91" s="26"/>
      <c r="N91" s="26">
        <f t="shared" si="5"/>
        <v>2.46875</v>
      </c>
      <c r="O91" s="26"/>
      <c r="P91" s="26"/>
      <c r="Q91" s="26"/>
      <c r="R91" s="26">
        <f t="shared" si="4"/>
        <v>2.0229885057471266</v>
      </c>
      <c r="S91" s="26"/>
      <c r="T91" s="26"/>
      <c r="U91" s="26"/>
    </row>
    <row r="92" spans="1:21">
      <c r="A92" s="29" t="s">
        <v>264</v>
      </c>
      <c r="B92" s="30" t="s">
        <v>528</v>
      </c>
      <c r="C92" s="43" t="s">
        <v>335</v>
      </c>
      <c r="D92" s="31" t="s">
        <v>529</v>
      </c>
      <c r="E92" s="32">
        <v>-26.21</v>
      </c>
      <c r="F92" s="32">
        <v>31.2</v>
      </c>
      <c r="G92" s="32">
        <v>4.1900000000000004</v>
      </c>
      <c r="H92" s="32">
        <v>5.37</v>
      </c>
      <c r="I92" s="40">
        <v>2</v>
      </c>
      <c r="J92" s="26">
        <f t="shared" si="3"/>
        <v>2.5449999999999999</v>
      </c>
      <c r="K92" s="26"/>
      <c r="L92" s="26"/>
      <c r="M92" s="26"/>
      <c r="N92" s="26">
        <f t="shared" si="5"/>
        <v>2.5208333333333335</v>
      </c>
      <c r="O92" s="26"/>
      <c r="P92" s="26"/>
      <c r="Q92" s="26"/>
      <c r="R92" s="26">
        <f t="shared" si="4"/>
        <v>2.0660919540229887</v>
      </c>
      <c r="S92" s="26"/>
      <c r="T92" s="26"/>
      <c r="U92" s="26"/>
    </row>
    <row r="93" spans="1:21">
      <c r="A93" s="29" t="s">
        <v>267</v>
      </c>
      <c r="B93" s="30" t="s">
        <v>530</v>
      </c>
      <c r="C93" s="43" t="s">
        <v>335</v>
      </c>
      <c r="D93" s="31" t="s">
        <v>531</v>
      </c>
      <c r="E93" s="32">
        <v>-25.34</v>
      </c>
      <c r="F93" s="32">
        <v>29.5</v>
      </c>
      <c r="G93" s="32">
        <v>1.41</v>
      </c>
      <c r="H93" s="32">
        <v>5.28</v>
      </c>
      <c r="I93" s="40">
        <v>2</v>
      </c>
      <c r="J93" s="26">
        <f t="shared" si="3"/>
        <v>1.3866666666666667</v>
      </c>
      <c r="K93" s="26"/>
      <c r="L93" s="26"/>
      <c r="M93" s="26"/>
      <c r="N93" s="26">
        <f t="shared" si="5"/>
        <v>1.5555555555555556</v>
      </c>
      <c r="O93" s="26"/>
      <c r="P93" s="26"/>
      <c r="Q93" s="26"/>
      <c r="R93" s="26">
        <f t="shared" si="4"/>
        <v>1.2672413793103448</v>
      </c>
      <c r="S93" s="26"/>
      <c r="T93" s="26"/>
      <c r="U93" s="26"/>
    </row>
    <row r="94" spans="1:21">
      <c r="A94" s="29" t="s">
        <v>268</v>
      </c>
      <c r="B94" s="30" t="s">
        <v>532</v>
      </c>
      <c r="C94" s="43" t="s">
        <v>335</v>
      </c>
      <c r="D94" s="31" t="s">
        <v>533</v>
      </c>
      <c r="E94" s="32">
        <v>-25.98</v>
      </c>
      <c r="F94" s="32">
        <v>31</v>
      </c>
      <c r="G94" s="32">
        <v>3.01</v>
      </c>
      <c r="H94" s="32">
        <v>5.53</v>
      </c>
      <c r="I94" s="40">
        <v>2</v>
      </c>
      <c r="J94" s="26">
        <f t="shared" si="3"/>
        <v>2.0533333333333332</v>
      </c>
      <c r="K94" s="26"/>
      <c r="L94" s="26"/>
      <c r="M94" s="26"/>
      <c r="N94" s="26">
        <f t="shared" si="5"/>
        <v>2.1111111111111112</v>
      </c>
      <c r="O94" s="26"/>
      <c r="P94" s="26"/>
      <c r="Q94" s="26"/>
      <c r="R94" s="26">
        <f t="shared" si="4"/>
        <v>1.7270114942528734</v>
      </c>
      <c r="S94" s="26"/>
      <c r="T94" s="26"/>
      <c r="U94" s="26"/>
    </row>
    <row r="95" spans="1:21">
      <c r="A95" s="29" t="s">
        <v>266</v>
      </c>
      <c r="B95" s="30" t="s">
        <v>534</v>
      </c>
      <c r="C95" s="43" t="s">
        <v>335</v>
      </c>
      <c r="D95" s="31">
        <v>1.1000000000000001</v>
      </c>
      <c r="E95" s="32">
        <v>-25.98</v>
      </c>
      <c r="F95" s="32">
        <v>31.4</v>
      </c>
      <c r="G95" s="32">
        <v>4.0999999999999996</v>
      </c>
      <c r="H95" s="32">
        <v>5.87</v>
      </c>
      <c r="I95" s="40">
        <v>2</v>
      </c>
      <c r="J95" s="26">
        <f t="shared" si="3"/>
        <v>2.5074999999999998</v>
      </c>
      <c r="K95" s="26"/>
      <c r="L95" s="26"/>
      <c r="M95" s="26"/>
      <c r="N95" s="26">
        <f t="shared" si="5"/>
        <v>2.489583333333333</v>
      </c>
      <c r="O95" s="26"/>
      <c r="P95" s="26"/>
      <c r="Q95" s="26"/>
      <c r="R95" s="26">
        <f t="shared" si="4"/>
        <v>2.0402298850574709</v>
      </c>
      <c r="S95" s="26"/>
      <c r="T95" s="26"/>
      <c r="U95" s="26"/>
    </row>
    <row r="96" spans="1:21">
      <c r="A96" s="33" t="s">
        <v>266</v>
      </c>
      <c r="B96" s="24"/>
      <c r="C96" s="24" t="s">
        <v>535</v>
      </c>
      <c r="D96" s="34">
        <v>10.255000000000001</v>
      </c>
      <c r="E96" s="35">
        <v>-28.69</v>
      </c>
      <c r="F96" s="35">
        <v>47.1</v>
      </c>
      <c r="G96" s="35">
        <v>1.05</v>
      </c>
      <c r="H96" s="35">
        <v>1.1299999999999999</v>
      </c>
      <c r="I96" s="35">
        <v>1</v>
      </c>
      <c r="J96" s="26">
        <v>1</v>
      </c>
      <c r="K96" s="26"/>
      <c r="L96" s="26"/>
      <c r="M96" s="26"/>
      <c r="N96" s="26">
        <f t="shared" si="5"/>
        <v>1.4305555555555556</v>
      </c>
      <c r="O96" s="26"/>
      <c r="P96" s="26"/>
      <c r="Q96" s="26"/>
      <c r="R96" s="26">
        <v>1</v>
      </c>
      <c r="S96" s="26"/>
      <c r="T96" s="26"/>
      <c r="U96" s="26"/>
    </row>
    <row r="97" spans="1:21">
      <c r="A97" s="33" t="s">
        <v>263</v>
      </c>
      <c r="B97" s="24"/>
      <c r="C97" s="24" t="s">
        <v>535</v>
      </c>
      <c r="D97" s="34">
        <v>10.039</v>
      </c>
      <c r="E97" s="35">
        <v>-29.85</v>
      </c>
      <c r="F97" s="35">
        <v>45.8</v>
      </c>
      <c r="G97" s="35">
        <v>-0.79</v>
      </c>
      <c r="H97" s="35">
        <v>1.2</v>
      </c>
      <c r="I97" s="35">
        <v>1</v>
      </c>
      <c r="J97" s="26">
        <v>1</v>
      </c>
      <c r="K97" s="26"/>
      <c r="L97" s="26"/>
      <c r="M97" s="26"/>
      <c r="N97" s="26">
        <f t="shared" si="5"/>
        <v>0.79166666666666652</v>
      </c>
      <c r="O97" s="26"/>
      <c r="P97" s="26"/>
      <c r="Q97" s="26"/>
      <c r="R97" s="26">
        <v>1</v>
      </c>
      <c r="S97" s="26"/>
      <c r="T97" s="26"/>
      <c r="U97" s="26"/>
    </row>
    <row r="98" spans="1:21">
      <c r="A98" s="33" t="s">
        <v>268</v>
      </c>
      <c r="B98" s="24"/>
      <c r="C98" s="24" t="s">
        <v>535</v>
      </c>
      <c r="D98" s="34">
        <v>10.297000000000001</v>
      </c>
      <c r="E98" s="35">
        <v>-28.44</v>
      </c>
      <c r="F98" s="35">
        <v>44.5</v>
      </c>
      <c r="G98" s="35">
        <v>0.34</v>
      </c>
      <c r="H98" s="35">
        <v>1.07</v>
      </c>
      <c r="I98" s="35">
        <v>1</v>
      </c>
      <c r="J98" s="26">
        <v>1</v>
      </c>
      <c r="K98" s="26"/>
      <c r="L98" s="26"/>
      <c r="M98" s="26"/>
      <c r="N98" s="26">
        <f t="shared" si="5"/>
        <v>1.1840277777777777</v>
      </c>
      <c r="O98" s="26"/>
      <c r="P98" s="26"/>
      <c r="Q98" s="26"/>
      <c r="R98" s="26">
        <v>1</v>
      </c>
      <c r="S98" s="26"/>
      <c r="T98" s="26"/>
      <c r="U98" s="26"/>
    </row>
    <row r="99" spans="1:21">
      <c r="A99" s="33" t="s">
        <v>265</v>
      </c>
      <c r="B99" s="24"/>
      <c r="C99" s="24" t="s">
        <v>535</v>
      </c>
      <c r="D99" s="34">
        <v>10.180999999999999</v>
      </c>
      <c r="E99" s="35">
        <v>-28.55</v>
      </c>
      <c r="F99" s="35">
        <v>45.3</v>
      </c>
      <c r="G99" s="35">
        <v>0.28999999999999998</v>
      </c>
      <c r="H99" s="35">
        <v>0.78</v>
      </c>
      <c r="I99" s="35">
        <v>1</v>
      </c>
      <c r="J99" s="26">
        <v>1</v>
      </c>
      <c r="N99" s="26">
        <f t="shared" si="5"/>
        <v>1.1666666666666665</v>
      </c>
      <c r="R99" s="26">
        <v>1</v>
      </c>
    </row>
    <row r="100" spans="1:21">
      <c r="A100" s="33" t="s">
        <v>267</v>
      </c>
      <c r="B100" s="24"/>
      <c r="C100" s="24" t="s">
        <v>535</v>
      </c>
      <c r="D100" s="34">
        <v>10.087</v>
      </c>
      <c r="E100" s="35">
        <v>-28.64</v>
      </c>
      <c r="F100" s="35">
        <v>47.4</v>
      </c>
      <c r="G100" s="35">
        <v>0.74</v>
      </c>
      <c r="H100" s="35">
        <v>1.01</v>
      </c>
      <c r="I100" s="35">
        <v>1</v>
      </c>
      <c r="J100" s="26">
        <v>1</v>
      </c>
      <c r="N100" s="26">
        <f t="shared" si="5"/>
        <v>1.3229166666666665</v>
      </c>
      <c r="R100" s="26">
        <v>1</v>
      </c>
    </row>
    <row r="101" spans="1:21">
      <c r="A101" s="33" t="s">
        <v>264</v>
      </c>
      <c r="B101" s="24"/>
      <c r="C101" s="24" t="s">
        <v>535</v>
      </c>
      <c r="D101" s="34">
        <v>10.166</v>
      </c>
      <c r="E101" s="35">
        <v>-28.16</v>
      </c>
      <c r="F101" s="35">
        <v>46.2</v>
      </c>
      <c r="G101" s="35">
        <v>1.26</v>
      </c>
      <c r="H101" s="35">
        <v>0.96</v>
      </c>
      <c r="I101" s="35">
        <v>1</v>
      </c>
      <c r="J101" s="26">
        <v>1</v>
      </c>
      <c r="N101" s="26">
        <f t="shared" si="5"/>
        <v>1.5034722222222223</v>
      </c>
      <c r="R101" s="26">
        <v>1</v>
      </c>
    </row>
    <row r="103" spans="1:21">
      <c r="E103" s="82"/>
    </row>
    <row r="104" spans="1:21">
      <c r="E104" s="82"/>
      <c r="I104" s="82">
        <f>AVERAGE(G90:G95)</f>
        <v>3.3483333333333332</v>
      </c>
    </row>
    <row r="105" spans="1:21">
      <c r="I105" s="82">
        <f>AVERAGE(G65:G89)</f>
        <v>2.5876000000000001</v>
      </c>
    </row>
  </sheetData>
  <mergeCells count="2">
    <mergeCell ref="A1:U1"/>
    <mergeCell ref="A2:U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3D92-EC92-1C46-B8DF-BEDE81F26B98}">
  <dimension ref="A1:Y91"/>
  <sheetViews>
    <sheetView workbookViewId="0">
      <pane ySplit="4" topLeftCell="A14" activePane="bottomLeft" state="frozen"/>
      <selection pane="bottomLeft" activeCell="A21" sqref="A21:XFD34"/>
    </sheetView>
  </sheetViews>
  <sheetFormatPr baseColWidth="10" defaultRowHeight="16"/>
  <cols>
    <col min="1" max="1" width="10.5" style="20" bestFit="1" customWidth="1"/>
    <col min="2" max="2" width="9.6640625" style="52" bestFit="1" customWidth="1"/>
    <col min="3" max="3" width="10.33203125" style="52" bestFit="1" customWidth="1"/>
    <col min="4" max="4" width="10.33203125" style="52" customWidth="1"/>
    <col min="5" max="5" width="12.5" style="52" bestFit="1" customWidth="1"/>
    <col min="6" max="6" width="7.5" style="52" bestFit="1" customWidth="1"/>
    <col min="7" max="7" width="10" style="52" customWidth="1"/>
    <col min="8" max="8" width="14.1640625" style="52" bestFit="1" customWidth="1"/>
    <col min="9" max="9" width="11.5" style="52" bestFit="1" customWidth="1"/>
    <col min="10" max="10" width="12.33203125" style="52" bestFit="1" customWidth="1"/>
    <col min="11" max="11" width="9" style="52" bestFit="1" customWidth="1"/>
    <col min="12" max="12" width="15.6640625" style="52" bestFit="1" customWidth="1"/>
    <col min="13" max="13" width="14.33203125" style="52" bestFit="1" customWidth="1"/>
    <col min="14" max="14" width="13.1640625" style="52" bestFit="1" customWidth="1"/>
    <col min="15" max="15" width="5.33203125" style="52" bestFit="1" customWidth="1"/>
    <col min="16" max="24" width="10.83203125" style="20"/>
    <col min="25" max="25" width="10.83203125" style="54"/>
    <col min="26" max="16384" width="10.83203125" style="20"/>
  </cols>
  <sheetData>
    <row r="1" spans="1:25" ht="16" customHeight="1">
      <c r="A1" s="150" t="s">
        <v>1354</v>
      </c>
      <c r="B1" s="150"/>
      <c r="C1" s="150"/>
      <c r="D1" s="150"/>
      <c r="E1" s="150"/>
      <c r="F1" s="150"/>
      <c r="G1" s="150"/>
      <c r="H1" s="150"/>
      <c r="I1" s="150"/>
      <c r="J1" s="150"/>
      <c r="K1" s="150"/>
      <c r="L1" s="150"/>
      <c r="M1" s="150"/>
      <c r="N1" s="150"/>
      <c r="O1" s="150"/>
      <c r="P1" s="101"/>
    </row>
    <row r="2" spans="1:25">
      <c r="A2" s="101"/>
      <c r="B2" s="101"/>
      <c r="C2" s="101"/>
      <c r="D2" s="101"/>
      <c r="E2" s="101"/>
      <c r="F2" s="101"/>
      <c r="G2" s="101"/>
      <c r="H2" s="101"/>
      <c r="I2" s="101"/>
      <c r="J2" s="101"/>
      <c r="K2" s="101"/>
      <c r="L2" s="101"/>
      <c r="M2" s="101"/>
      <c r="N2" s="101"/>
      <c r="O2" s="101"/>
      <c r="P2" s="101"/>
    </row>
    <row r="3" spans="1:25" s="53" customFormat="1" ht="13">
      <c r="B3" s="102" t="s">
        <v>624</v>
      </c>
      <c r="C3" s="102" t="s">
        <v>625</v>
      </c>
      <c r="D3" s="102" t="s">
        <v>335</v>
      </c>
      <c r="E3" s="102" t="s">
        <v>328</v>
      </c>
      <c r="F3" s="102" t="s">
        <v>640</v>
      </c>
      <c r="G3" s="102" t="s">
        <v>639</v>
      </c>
      <c r="H3" s="102" t="s">
        <v>310</v>
      </c>
      <c r="I3" s="102" t="s">
        <v>272</v>
      </c>
      <c r="J3" s="102" t="s">
        <v>321</v>
      </c>
      <c r="K3" s="102" t="s">
        <v>638</v>
      </c>
      <c r="L3" s="103" t="s">
        <v>311</v>
      </c>
      <c r="M3" s="102" t="s">
        <v>309</v>
      </c>
      <c r="N3" s="102" t="s">
        <v>291</v>
      </c>
      <c r="O3" s="102" t="s">
        <v>626</v>
      </c>
    </row>
    <row r="4" spans="1:25" ht="13">
      <c r="A4" s="53" t="s">
        <v>1353</v>
      </c>
      <c r="B4" s="46">
        <v>1</v>
      </c>
      <c r="C4" s="46" t="s">
        <v>1339</v>
      </c>
      <c r="D4" s="46" t="s">
        <v>1340</v>
      </c>
      <c r="E4" s="46" t="s">
        <v>1341</v>
      </c>
      <c r="F4" s="46">
        <v>3</v>
      </c>
      <c r="G4" s="46" t="s">
        <v>1341</v>
      </c>
      <c r="H4" s="46" t="s">
        <v>1345</v>
      </c>
      <c r="I4" s="46" t="s">
        <v>1343</v>
      </c>
      <c r="J4" s="46" t="s">
        <v>1342</v>
      </c>
      <c r="K4" s="46" t="s">
        <v>1344</v>
      </c>
      <c r="L4" s="106" t="s">
        <v>1346</v>
      </c>
      <c r="M4" s="46" t="s">
        <v>1347</v>
      </c>
      <c r="N4" s="46" t="s">
        <v>1348</v>
      </c>
      <c r="O4" s="102" t="s">
        <v>25</v>
      </c>
      <c r="Y4" s="20"/>
    </row>
    <row r="5" spans="1:25" ht="14" thickBot="1">
      <c r="A5" s="107" t="s">
        <v>575</v>
      </c>
      <c r="B5" s="108">
        <v>6</v>
      </c>
      <c r="C5" s="108">
        <v>25</v>
      </c>
      <c r="D5" s="108">
        <v>6</v>
      </c>
      <c r="E5" s="108">
        <v>6</v>
      </c>
      <c r="F5" s="108">
        <v>5</v>
      </c>
      <c r="G5" s="108">
        <v>6</v>
      </c>
      <c r="H5" s="108">
        <v>9</v>
      </c>
      <c r="I5" s="108">
        <v>6</v>
      </c>
      <c r="J5" s="108">
        <v>6</v>
      </c>
      <c r="K5" s="108">
        <v>6</v>
      </c>
      <c r="L5" s="108">
        <v>5</v>
      </c>
      <c r="M5" s="108">
        <v>6</v>
      </c>
      <c r="N5" s="108">
        <v>17</v>
      </c>
      <c r="O5" s="108">
        <v>109</v>
      </c>
      <c r="Y5" s="20"/>
    </row>
    <row r="6" spans="1:25" ht="13">
      <c r="A6" s="53" t="s">
        <v>282</v>
      </c>
      <c r="B6" s="149" t="s">
        <v>627</v>
      </c>
      <c r="C6" s="149"/>
      <c r="D6" s="149"/>
      <c r="E6" s="149"/>
      <c r="F6" s="149"/>
      <c r="G6" s="149"/>
      <c r="H6" s="149"/>
      <c r="I6" s="149"/>
      <c r="J6" s="149"/>
      <c r="K6" s="149"/>
      <c r="L6" s="149"/>
      <c r="M6" s="149"/>
      <c r="N6" s="149"/>
      <c r="O6" s="149"/>
      <c r="Y6" s="20"/>
    </row>
    <row r="7" spans="1:25" ht="13">
      <c r="A7" s="20" t="s">
        <v>6</v>
      </c>
      <c r="B7" s="52">
        <v>0</v>
      </c>
      <c r="C7" s="104">
        <v>0</v>
      </c>
      <c r="D7" s="104">
        <v>0</v>
      </c>
      <c r="E7" s="104">
        <v>0</v>
      </c>
      <c r="F7" s="104">
        <v>20</v>
      </c>
      <c r="G7" s="104">
        <v>0</v>
      </c>
      <c r="H7" s="104">
        <v>0</v>
      </c>
      <c r="I7" s="104">
        <v>0</v>
      </c>
      <c r="J7" s="104">
        <v>0</v>
      </c>
      <c r="K7" s="104">
        <v>0</v>
      </c>
      <c r="L7" s="104">
        <v>0</v>
      </c>
      <c r="M7" s="104">
        <v>0</v>
      </c>
      <c r="N7" s="104">
        <v>0</v>
      </c>
      <c r="O7" s="104">
        <v>0.91743119266055051</v>
      </c>
      <c r="Y7" s="20"/>
    </row>
    <row r="8" spans="1:25" ht="13">
      <c r="A8" s="20" t="s">
        <v>8</v>
      </c>
      <c r="B8" s="52">
        <v>0</v>
      </c>
      <c r="C8" s="104">
        <v>8</v>
      </c>
      <c r="D8" s="104">
        <v>0</v>
      </c>
      <c r="E8" s="104">
        <v>0</v>
      </c>
      <c r="F8" s="104">
        <v>0</v>
      </c>
      <c r="G8" s="104">
        <v>0</v>
      </c>
      <c r="H8" s="104">
        <v>0</v>
      </c>
      <c r="I8" s="104">
        <v>0</v>
      </c>
      <c r="J8" s="104">
        <v>0</v>
      </c>
      <c r="K8" s="104">
        <v>0</v>
      </c>
      <c r="L8" s="104">
        <v>0</v>
      </c>
      <c r="M8" s="104">
        <v>0</v>
      </c>
      <c r="N8" s="104">
        <v>0</v>
      </c>
      <c r="O8" s="104">
        <v>1.834862385321101</v>
      </c>
      <c r="Y8" s="20"/>
    </row>
    <row r="9" spans="1:25" ht="13">
      <c r="A9" s="20" t="s">
        <v>628</v>
      </c>
      <c r="B9" s="52">
        <v>0</v>
      </c>
      <c r="C9" s="104">
        <v>72</v>
      </c>
      <c r="D9" s="104">
        <v>83.333333333333343</v>
      </c>
      <c r="E9" s="104">
        <v>83.333333333333343</v>
      </c>
      <c r="F9" s="104">
        <v>100</v>
      </c>
      <c r="G9" s="104">
        <v>0</v>
      </c>
      <c r="H9" s="104">
        <v>0</v>
      </c>
      <c r="I9" s="104">
        <v>16.666666666666664</v>
      </c>
      <c r="J9" s="104">
        <v>16.666666666666664</v>
      </c>
      <c r="K9" s="104">
        <v>66.666666666666657</v>
      </c>
      <c r="L9" s="104">
        <v>20</v>
      </c>
      <c r="M9" s="104">
        <v>16.666666666666664</v>
      </c>
      <c r="N9" s="104">
        <v>100</v>
      </c>
      <c r="O9" s="104">
        <v>53.211009174311933</v>
      </c>
      <c r="Y9" s="20"/>
    </row>
    <row r="10" spans="1:25" ht="13">
      <c r="A10" s="20" t="s">
        <v>12</v>
      </c>
      <c r="B10" s="52">
        <v>0</v>
      </c>
      <c r="C10" s="104">
        <v>12</v>
      </c>
      <c r="D10" s="104">
        <v>0</v>
      </c>
      <c r="E10" s="104">
        <v>0</v>
      </c>
      <c r="F10" s="104">
        <v>100</v>
      </c>
      <c r="G10" s="104">
        <v>0</v>
      </c>
      <c r="H10" s="104">
        <v>0</v>
      </c>
      <c r="I10" s="104">
        <v>16.666666666666664</v>
      </c>
      <c r="J10" s="104">
        <v>0</v>
      </c>
      <c r="K10" s="104">
        <v>0</v>
      </c>
      <c r="L10" s="104">
        <v>0</v>
      </c>
      <c r="M10" s="104">
        <v>0</v>
      </c>
      <c r="N10" s="104">
        <v>11.76470588235294</v>
      </c>
      <c r="O10" s="104">
        <v>10.091743119266056</v>
      </c>
      <c r="Y10" s="20"/>
    </row>
    <row r="11" spans="1:25" ht="13">
      <c r="A11" s="20" t="s">
        <v>14</v>
      </c>
      <c r="B11" s="52">
        <v>0</v>
      </c>
      <c r="C11" s="104">
        <v>8</v>
      </c>
      <c r="D11" s="104">
        <v>0</v>
      </c>
      <c r="E11" s="104">
        <v>16.666666666666664</v>
      </c>
      <c r="F11" s="104">
        <v>40</v>
      </c>
      <c r="G11" s="104">
        <v>50</v>
      </c>
      <c r="H11" s="104">
        <v>0</v>
      </c>
      <c r="I11" s="104">
        <v>66.666666666666657</v>
      </c>
      <c r="J11" s="104">
        <v>0</v>
      </c>
      <c r="K11" s="104">
        <v>33.333333333333329</v>
      </c>
      <c r="L11" s="104">
        <v>20</v>
      </c>
      <c r="M11" s="104">
        <v>16.666666666666664</v>
      </c>
      <c r="N11" s="104">
        <v>47.058823529411761</v>
      </c>
      <c r="O11" s="104">
        <v>22.018348623853214</v>
      </c>
      <c r="Y11" s="20"/>
    </row>
    <row r="12" spans="1:25" ht="13">
      <c r="A12" s="20" t="s">
        <v>16</v>
      </c>
      <c r="B12" s="52">
        <v>0</v>
      </c>
      <c r="C12" s="104">
        <v>0</v>
      </c>
      <c r="D12" s="104">
        <v>0</v>
      </c>
      <c r="E12" s="104">
        <v>16.666666666666664</v>
      </c>
      <c r="F12" s="104">
        <v>20</v>
      </c>
      <c r="G12" s="104">
        <v>0</v>
      </c>
      <c r="H12" s="104">
        <v>11.111111111111111</v>
      </c>
      <c r="I12" s="104">
        <v>16.666666666666664</v>
      </c>
      <c r="J12" s="104">
        <v>0</v>
      </c>
      <c r="K12" s="104">
        <v>33.333333333333329</v>
      </c>
      <c r="L12" s="104">
        <v>40</v>
      </c>
      <c r="M12" s="104">
        <v>0</v>
      </c>
      <c r="N12" s="104">
        <v>88.235294117647058</v>
      </c>
      <c r="O12" s="104">
        <v>21.100917431192663</v>
      </c>
      <c r="Y12" s="20"/>
    </row>
    <row r="13" spans="1:25" ht="13">
      <c r="A13" s="20" t="s">
        <v>18</v>
      </c>
      <c r="B13" s="52">
        <v>0</v>
      </c>
      <c r="C13" s="104">
        <v>12</v>
      </c>
      <c r="D13" s="104">
        <v>16.666666666666664</v>
      </c>
      <c r="E13" s="104">
        <v>33.333333333333329</v>
      </c>
      <c r="F13" s="104">
        <v>80</v>
      </c>
      <c r="G13" s="104">
        <v>16.666666666666664</v>
      </c>
      <c r="H13" s="104">
        <v>66.666666666666657</v>
      </c>
      <c r="I13" s="104">
        <v>66.666666666666657</v>
      </c>
      <c r="J13" s="104">
        <v>16.666666666666664</v>
      </c>
      <c r="K13" s="104">
        <v>33.333333333333329</v>
      </c>
      <c r="L13" s="104">
        <v>60</v>
      </c>
      <c r="M13" s="104">
        <v>66.666666666666657</v>
      </c>
      <c r="N13" s="104">
        <v>70.588235294117652</v>
      </c>
      <c r="O13" s="104">
        <v>39.449541284403672</v>
      </c>
      <c r="Y13" s="20"/>
    </row>
    <row r="14" spans="1:25" ht="13">
      <c r="A14" s="20" t="s">
        <v>20</v>
      </c>
      <c r="B14" s="52">
        <v>0</v>
      </c>
      <c r="C14" s="104">
        <v>0</v>
      </c>
      <c r="D14" s="104">
        <v>0</v>
      </c>
      <c r="E14" s="104">
        <v>66.666666666666657</v>
      </c>
      <c r="F14" s="104">
        <v>100</v>
      </c>
      <c r="G14" s="104">
        <v>33.333333333333329</v>
      </c>
      <c r="H14" s="104">
        <v>11.111111111111111</v>
      </c>
      <c r="I14" s="104">
        <v>66.666666666666657</v>
      </c>
      <c r="J14" s="104">
        <v>33.333333333333329</v>
      </c>
      <c r="K14" s="104">
        <v>66.666666666666657</v>
      </c>
      <c r="L14" s="104">
        <v>0</v>
      </c>
      <c r="M14" s="104">
        <v>16.666666666666664</v>
      </c>
      <c r="N14" s="104">
        <v>76.470588235294116</v>
      </c>
      <c r="O14" s="104">
        <v>33.027522935779821</v>
      </c>
      <c r="Y14" s="20"/>
    </row>
    <row r="15" spans="1:25" ht="13">
      <c r="A15" s="20" t="s">
        <v>22</v>
      </c>
      <c r="B15" s="52">
        <v>0</v>
      </c>
      <c r="C15" s="104">
        <v>4</v>
      </c>
      <c r="D15" s="104">
        <v>16.666666666666664</v>
      </c>
      <c r="E15" s="104">
        <v>50</v>
      </c>
      <c r="F15" s="104">
        <v>60</v>
      </c>
      <c r="G15" s="104">
        <v>66.666666666666657</v>
      </c>
      <c r="H15" s="104">
        <v>33.333333333333329</v>
      </c>
      <c r="I15" s="104">
        <v>100</v>
      </c>
      <c r="J15" s="104">
        <v>0</v>
      </c>
      <c r="K15" s="104">
        <v>66.666666666666657</v>
      </c>
      <c r="L15" s="104">
        <v>80</v>
      </c>
      <c r="M15" s="104">
        <v>83.333333333333343</v>
      </c>
      <c r="N15" s="104">
        <v>100</v>
      </c>
      <c r="O15" s="104">
        <v>46.788990825688074</v>
      </c>
      <c r="Y15" s="20"/>
    </row>
    <row r="16" spans="1:25" ht="13">
      <c r="A16" s="20" t="s">
        <v>24</v>
      </c>
      <c r="B16" s="52">
        <v>0</v>
      </c>
      <c r="C16" s="104">
        <v>4</v>
      </c>
      <c r="D16" s="104">
        <v>16.666666666666664</v>
      </c>
      <c r="E16" s="104">
        <v>0</v>
      </c>
      <c r="F16" s="104">
        <v>0</v>
      </c>
      <c r="G16" s="104">
        <v>0</v>
      </c>
      <c r="H16" s="104">
        <v>0</v>
      </c>
      <c r="I16" s="104">
        <v>0</v>
      </c>
      <c r="J16" s="104">
        <v>0</v>
      </c>
      <c r="K16" s="104">
        <v>0</v>
      </c>
      <c r="L16" s="104">
        <v>0</v>
      </c>
      <c r="M16" s="104">
        <v>0</v>
      </c>
      <c r="N16" s="104" t="s">
        <v>25</v>
      </c>
      <c r="O16" s="104">
        <v>1.834862385321101</v>
      </c>
      <c r="Y16" s="20"/>
    </row>
    <row r="17" spans="1:25" ht="13">
      <c r="A17" s="20" t="s">
        <v>28</v>
      </c>
      <c r="B17" s="52">
        <v>0</v>
      </c>
      <c r="C17" s="104">
        <v>0</v>
      </c>
      <c r="D17" s="104">
        <v>66.666666666666657</v>
      </c>
      <c r="E17" s="104">
        <v>83.333333333333343</v>
      </c>
      <c r="F17" s="104">
        <v>80</v>
      </c>
      <c r="G17" s="104">
        <v>33.333333333333329</v>
      </c>
      <c r="H17" s="104">
        <v>33.333333333333329</v>
      </c>
      <c r="I17" s="104">
        <v>0</v>
      </c>
      <c r="J17" s="104">
        <v>50</v>
      </c>
      <c r="K17" s="104">
        <v>50</v>
      </c>
      <c r="L17" s="104">
        <v>60</v>
      </c>
      <c r="M17" s="104">
        <v>83.333333333333343</v>
      </c>
      <c r="N17" s="104">
        <v>94.117647058823522</v>
      </c>
      <c r="O17" s="104">
        <v>44.036697247706428</v>
      </c>
      <c r="Y17" s="20"/>
    </row>
    <row r="18" spans="1:25" ht="13">
      <c r="A18" s="20" t="s">
        <v>30</v>
      </c>
      <c r="B18" s="52">
        <v>0</v>
      </c>
      <c r="C18" s="104">
        <v>44</v>
      </c>
      <c r="D18" s="104">
        <v>50</v>
      </c>
      <c r="E18" s="104">
        <v>100</v>
      </c>
      <c r="F18" s="104">
        <v>100</v>
      </c>
      <c r="G18" s="104">
        <v>16.666666666666664</v>
      </c>
      <c r="H18" s="104">
        <v>44.444444444444443</v>
      </c>
      <c r="I18" s="104">
        <v>0</v>
      </c>
      <c r="J18" s="104">
        <v>66.666666666666657</v>
      </c>
      <c r="K18" s="104">
        <v>16.666666666666664</v>
      </c>
      <c r="L18" s="104">
        <v>20</v>
      </c>
      <c r="M18" s="104">
        <v>83.333333333333343</v>
      </c>
      <c r="N18" s="104">
        <v>17.647058823529413</v>
      </c>
      <c r="O18" s="104">
        <v>40.366972477064223</v>
      </c>
      <c r="Y18" s="20"/>
    </row>
    <row r="19" spans="1:25" ht="13">
      <c r="A19" s="20" t="s">
        <v>32</v>
      </c>
      <c r="B19" s="52">
        <v>0</v>
      </c>
      <c r="C19" s="104">
        <v>0</v>
      </c>
      <c r="D19" s="104">
        <v>100</v>
      </c>
      <c r="E19" s="104">
        <v>100</v>
      </c>
      <c r="F19" s="104">
        <v>80</v>
      </c>
      <c r="G19" s="104">
        <v>100</v>
      </c>
      <c r="H19" s="104">
        <v>88.888888888888886</v>
      </c>
      <c r="I19" s="104">
        <v>50</v>
      </c>
      <c r="J19" s="104">
        <v>100</v>
      </c>
      <c r="K19" s="104">
        <v>100</v>
      </c>
      <c r="L19" s="104">
        <v>100</v>
      </c>
      <c r="M19" s="104">
        <v>83.333333333333343</v>
      </c>
      <c r="N19" s="104">
        <v>100</v>
      </c>
      <c r="O19" s="104">
        <v>66.055045871559642</v>
      </c>
      <c r="Y19" s="20"/>
    </row>
    <row r="20" spans="1:25" ht="13">
      <c r="A20" s="20" t="s">
        <v>34</v>
      </c>
      <c r="B20" s="52">
        <v>0</v>
      </c>
      <c r="C20" s="104">
        <v>20</v>
      </c>
      <c r="D20" s="104">
        <v>83.333333333333343</v>
      </c>
      <c r="E20" s="104">
        <v>100</v>
      </c>
      <c r="F20" s="104">
        <v>100</v>
      </c>
      <c r="G20" s="104">
        <v>100</v>
      </c>
      <c r="H20" s="104">
        <v>88.888888888888886</v>
      </c>
      <c r="I20" s="104">
        <v>50</v>
      </c>
      <c r="J20" s="104">
        <v>100</v>
      </c>
      <c r="K20" s="104">
        <v>66.666666666666657</v>
      </c>
      <c r="L20" s="104">
        <v>80</v>
      </c>
      <c r="M20" s="104">
        <v>83.333333333333343</v>
      </c>
      <c r="N20" s="104">
        <v>100</v>
      </c>
      <c r="O20" s="104">
        <v>67.889908256880744</v>
      </c>
      <c r="Y20" s="20"/>
    </row>
    <row r="21" spans="1:25" ht="13">
      <c r="A21" s="20" t="s">
        <v>36</v>
      </c>
      <c r="B21" s="52">
        <v>0</v>
      </c>
      <c r="C21" s="104">
        <v>56.000000000000007</v>
      </c>
      <c r="D21" s="104">
        <v>83.333333333333343</v>
      </c>
      <c r="E21" s="104">
        <v>100</v>
      </c>
      <c r="F21" s="104">
        <v>100</v>
      </c>
      <c r="G21" s="104">
        <v>100</v>
      </c>
      <c r="H21" s="104">
        <v>77.777777777777786</v>
      </c>
      <c r="I21" s="104">
        <v>100</v>
      </c>
      <c r="J21" s="104">
        <v>100</v>
      </c>
      <c r="K21" s="104">
        <v>100</v>
      </c>
      <c r="L21" s="104">
        <v>100</v>
      </c>
      <c r="M21" s="104">
        <v>100</v>
      </c>
      <c r="N21" s="104">
        <v>100</v>
      </c>
      <c r="O21" s="104">
        <v>81.651376146788991</v>
      </c>
      <c r="Y21" s="20"/>
    </row>
    <row r="22" spans="1:25" ht="13">
      <c r="A22" s="20" t="s">
        <v>38</v>
      </c>
      <c r="B22" s="52">
        <v>0</v>
      </c>
      <c r="C22" s="104">
        <v>40</v>
      </c>
      <c r="D22" s="104">
        <v>83.333333333333343</v>
      </c>
      <c r="E22" s="104">
        <v>100</v>
      </c>
      <c r="F22" s="104">
        <v>100</v>
      </c>
      <c r="G22" s="104">
        <v>16.666666666666664</v>
      </c>
      <c r="H22" s="104">
        <v>33.333333333333329</v>
      </c>
      <c r="I22" s="104">
        <v>16.666666666666664</v>
      </c>
      <c r="J22" s="104">
        <v>100</v>
      </c>
      <c r="K22" s="104">
        <v>66.666666666666657</v>
      </c>
      <c r="L22" s="104">
        <v>80</v>
      </c>
      <c r="M22" s="104">
        <v>16.666666666666664</v>
      </c>
      <c r="N22" s="104">
        <v>100</v>
      </c>
      <c r="O22" s="104">
        <v>57.798165137614674</v>
      </c>
      <c r="Y22" s="20"/>
    </row>
    <row r="23" spans="1:25" ht="13">
      <c r="A23" s="20" t="s">
        <v>40</v>
      </c>
      <c r="B23" s="52">
        <v>0</v>
      </c>
      <c r="C23" s="104">
        <v>8</v>
      </c>
      <c r="D23" s="104">
        <v>100</v>
      </c>
      <c r="E23" s="104">
        <v>66.666666666666657</v>
      </c>
      <c r="F23" s="104">
        <v>80</v>
      </c>
      <c r="G23" s="104">
        <v>100</v>
      </c>
      <c r="H23" s="104">
        <v>88.888888888888886</v>
      </c>
      <c r="I23" s="104">
        <v>50</v>
      </c>
      <c r="J23" s="104">
        <v>100</v>
      </c>
      <c r="K23" s="104">
        <v>100</v>
      </c>
      <c r="L23" s="104">
        <v>100</v>
      </c>
      <c r="M23" s="104">
        <v>100</v>
      </c>
      <c r="N23" s="104">
        <v>100</v>
      </c>
      <c r="O23" s="104">
        <v>66.972477064220186</v>
      </c>
      <c r="Y23" s="20"/>
    </row>
    <row r="24" spans="1:25" ht="13">
      <c r="A24" s="20" t="s">
        <v>42</v>
      </c>
      <c r="B24" s="52">
        <v>0</v>
      </c>
      <c r="C24" s="104">
        <v>8</v>
      </c>
      <c r="D24" s="104">
        <v>33.333333333333329</v>
      </c>
      <c r="E24" s="104">
        <v>33.333333333333329</v>
      </c>
      <c r="F24" s="104">
        <v>40</v>
      </c>
      <c r="G24" s="104">
        <v>100</v>
      </c>
      <c r="H24" s="104">
        <v>88.888888888888886</v>
      </c>
      <c r="I24" s="104">
        <v>33.333333333333329</v>
      </c>
      <c r="J24" s="104">
        <v>50</v>
      </c>
      <c r="K24" s="104">
        <v>83.333333333333343</v>
      </c>
      <c r="L24" s="104">
        <v>100</v>
      </c>
      <c r="M24" s="104">
        <v>83.333333333333343</v>
      </c>
      <c r="N24" s="104">
        <v>100</v>
      </c>
      <c r="O24" s="104">
        <v>54.128440366972477</v>
      </c>
      <c r="Y24" s="20"/>
    </row>
    <row r="25" spans="1:25" ht="13">
      <c r="A25" s="20" t="s">
        <v>44</v>
      </c>
      <c r="B25" s="52">
        <v>0</v>
      </c>
      <c r="C25" s="104">
        <v>72</v>
      </c>
      <c r="D25" s="104">
        <v>100</v>
      </c>
      <c r="E25" s="104">
        <v>100</v>
      </c>
      <c r="F25" s="104">
        <v>100</v>
      </c>
      <c r="G25" s="104">
        <v>100</v>
      </c>
      <c r="H25" s="104">
        <v>100</v>
      </c>
      <c r="I25" s="104">
        <v>100</v>
      </c>
      <c r="J25" s="104">
        <v>100</v>
      </c>
      <c r="K25" s="104">
        <v>100</v>
      </c>
      <c r="L25" s="104">
        <v>100</v>
      </c>
      <c r="M25" s="104">
        <v>100</v>
      </c>
      <c r="N25" s="104">
        <v>100</v>
      </c>
      <c r="O25" s="104">
        <v>88.073394495412856</v>
      </c>
      <c r="Y25" s="20"/>
    </row>
    <row r="26" spans="1:25" ht="13">
      <c r="A26" s="20" t="s">
        <v>46</v>
      </c>
      <c r="B26" s="52">
        <v>0</v>
      </c>
      <c r="C26" s="104">
        <v>40</v>
      </c>
      <c r="D26" s="104">
        <v>83.333333333333343</v>
      </c>
      <c r="E26" s="104">
        <v>83.333333333333343</v>
      </c>
      <c r="F26" s="104">
        <v>80</v>
      </c>
      <c r="G26" s="104">
        <v>66.666666666666657</v>
      </c>
      <c r="H26" s="104">
        <v>100</v>
      </c>
      <c r="I26" s="104">
        <v>16.666666666666664</v>
      </c>
      <c r="J26" s="104">
        <v>100</v>
      </c>
      <c r="K26" s="104">
        <v>66.666666666666657</v>
      </c>
      <c r="L26" s="104">
        <v>80</v>
      </c>
      <c r="M26" s="104">
        <v>83.333333333333343</v>
      </c>
      <c r="N26" s="104">
        <v>100</v>
      </c>
      <c r="O26" s="104">
        <v>67.889908256880744</v>
      </c>
      <c r="Y26" s="20"/>
    </row>
    <row r="27" spans="1:25" ht="13">
      <c r="A27" s="20" t="s">
        <v>48</v>
      </c>
      <c r="B27" s="52">
        <v>0</v>
      </c>
      <c r="C27" s="104">
        <v>0</v>
      </c>
      <c r="D27" s="104">
        <v>0</v>
      </c>
      <c r="E27" s="104">
        <v>66.666666666666657</v>
      </c>
      <c r="F27" s="104">
        <v>60</v>
      </c>
      <c r="G27" s="104">
        <v>0</v>
      </c>
      <c r="H27" s="104">
        <v>33.333333333333329</v>
      </c>
      <c r="I27" s="104">
        <v>0</v>
      </c>
      <c r="J27" s="104">
        <v>33.333333333333329</v>
      </c>
      <c r="K27" s="104">
        <v>0</v>
      </c>
      <c r="L27" s="104">
        <v>60</v>
      </c>
      <c r="M27" s="104">
        <v>83.333333333333343</v>
      </c>
      <c r="N27" s="104">
        <v>100</v>
      </c>
      <c r="O27" s="104">
        <v>33.944954128440372</v>
      </c>
      <c r="Y27" s="20"/>
    </row>
    <row r="28" spans="1:25" ht="13">
      <c r="A28" s="20" t="s">
        <v>582</v>
      </c>
      <c r="B28" s="52">
        <v>0</v>
      </c>
      <c r="C28" s="104">
        <v>76</v>
      </c>
      <c r="D28" s="104">
        <v>100</v>
      </c>
      <c r="E28" s="104">
        <v>100</v>
      </c>
      <c r="F28" s="104">
        <v>100</v>
      </c>
      <c r="G28" s="104">
        <v>100</v>
      </c>
      <c r="H28" s="104">
        <v>100</v>
      </c>
      <c r="I28" s="104">
        <v>100</v>
      </c>
      <c r="J28" s="104">
        <v>100</v>
      </c>
      <c r="K28" s="104">
        <v>100</v>
      </c>
      <c r="L28" s="104">
        <v>100</v>
      </c>
      <c r="M28" s="104">
        <v>100</v>
      </c>
      <c r="N28" s="104">
        <v>100</v>
      </c>
      <c r="O28" s="104">
        <v>88.9908256880734</v>
      </c>
      <c r="Y28" s="20"/>
    </row>
    <row r="29" spans="1:25" ht="13">
      <c r="A29" s="20" t="s">
        <v>52</v>
      </c>
      <c r="B29" s="52">
        <v>0</v>
      </c>
      <c r="C29" s="104">
        <v>8</v>
      </c>
      <c r="D29" s="104">
        <v>33.333333333333329</v>
      </c>
      <c r="E29" s="104">
        <v>50</v>
      </c>
      <c r="F29" s="104">
        <v>20</v>
      </c>
      <c r="G29" s="104">
        <v>83.333333333333343</v>
      </c>
      <c r="H29" s="104">
        <v>88.888888888888886</v>
      </c>
      <c r="I29" s="104">
        <v>33.333333333333329</v>
      </c>
      <c r="J29" s="104">
        <v>0</v>
      </c>
      <c r="K29" s="104">
        <v>100</v>
      </c>
      <c r="L29" s="104">
        <v>80</v>
      </c>
      <c r="M29" s="104">
        <v>83.333333333333343</v>
      </c>
      <c r="N29" s="104">
        <v>100</v>
      </c>
      <c r="O29" s="104">
        <v>50.458715596330272</v>
      </c>
      <c r="Y29" s="20"/>
    </row>
    <row r="30" spans="1:25" ht="13">
      <c r="A30" s="20" t="s">
        <v>54</v>
      </c>
      <c r="B30" s="52">
        <v>0</v>
      </c>
      <c r="C30" s="104">
        <v>40</v>
      </c>
      <c r="D30" s="104">
        <v>100</v>
      </c>
      <c r="E30" s="104">
        <v>100</v>
      </c>
      <c r="F30" s="104">
        <v>80</v>
      </c>
      <c r="G30" s="104">
        <v>100</v>
      </c>
      <c r="H30" s="104">
        <v>100</v>
      </c>
      <c r="I30" s="104">
        <v>83.333333333333343</v>
      </c>
      <c r="J30" s="104">
        <v>83.333333333333343</v>
      </c>
      <c r="K30" s="104">
        <v>100</v>
      </c>
      <c r="L30" s="104">
        <v>100</v>
      </c>
      <c r="M30" s="104">
        <v>83.333333333333343</v>
      </c>
      <c r="N30" s="104">
        <v>100</v>
      </c>
      <c r="O30" s="104">
        <v>77.064220183486242</v>
      </c>
      <c r="Y30" s="20"/>
    </row>
    <row r="31" spans="1:25" ht="13">
      <c r="A31" s="20" t="s">
        <v>56</v>
      </c>
      <c r="B31" s="52">
        <v>0</v>
      </c>
      <c r="C31" s="104">
        <v>4</v>
      </c>
      <c r="D31" s="104">
        <v>0</v>
      </c>
      <c r="E31" s="104">
        <v>33.333333333333329</v>
      </c>
      <c r="F31" s="104">
        <v>20</v>
      </c>
      <c r="G31" s="104">
        <v>100</v>
      </c>
      <c r="H31" s="104">
        <v>88.888888888888886</v>
      </c>
      <c r="I31" s="104">
        <v>33.333333333333329</v>
      </c>
      <c r="J31" s="104">
        <v>0</v>
      </c>
      <c r="K31" s="104">
        <v>83.333333333333343</v>
      </c>
      <c r="L31" s="104">
        <v>100</v>
      </c>
      <c r="M31" s="104">
        <v>83.333333333333343</v>
      </c>
      <c r="N31" s="104">
        <v>100</v>
      </c>
      <c r="O31" s="104">
        <v>47.706422018348626</v>
      </c>
      <c r="Y31" s="20"/>
    </row>
    <row r="32" spans="1:25" ht="13">
      <c r="A32" s="20" t="s">
        <v>58</v>
      </c>
      <c r="B32" s="52">
        <v>0</v>
      </c>
      <c r="C32" s="104">
        <v>0</v>
      </c>
      <c r="D32" s="104">
        <v>0</v>
      </c>
      <c r="E32" s="104">
        <v>33.333333333333329</v>
      </c>
      <c r="F32" s="104">
        <v>40</v>
      </c>
      <c r="G32" s="104">
        <v>33.333333333333329</v>
      </c>
      <c r="H32" s="104">
        <v>77.777777777777786</v>
      </c>
      <c r="I32" s="104">
        <v>16.666666666666664</v>
      </c>
      <c r="J32" s="104">
        <v>0</v>
      </c>
      <c r="K32" s="104">
        <v>66.666666666666657</v>
      </c>
      <c r="L32" s="104">
        <v>80</v>
      </c>
      <c r="M32" s="104">
        <v>83.333333333333343</v>
      </c>
      <c r="N32" s="104">
        <v>100</v>
      </c>
      <c r="O32" s="104">
        <v>40.366972477064223</v>
      </c>
      <c r="Y32" s="20"/>
    </row>
    <row r="33" spans="1:25" ht="13">
      <c r="A33" s="20" t="s">
        <v>60</v>
      </c>
      <c r="B33" s="52">
        <v>0</v>
      </c>
      <c r="C33" s="104">
        <v>4</v>
      </c>
      <c r="D33" s="104">
        <v>0</v>
      </c>
      <c r="E33" s="104">
        <v>33.333333333333329</v>
      </c>
      <c r="F33" s="104">
        <v>40</v>
      </c>
      <c r="G33" s="104">
        <v>33.333333333333329</v>
      </c>
      <c r="H33" s="104">
        <v>77.777777777777786</v>
      </c>
      <c r="I33" s="104">
        <v>0</v>
      </c>
      <c r="J33" s="104">
        <v>16.666666666666664</v>
      </c>
      <c r="K33" s="104">
        <v>83.333333333333343</v>
      </c>
      <c r="L33" s="104">
        <v>80</v>
      </c>
      <c r="M33" s="104">
        <v>83.333333333333343</v>
      </c>
      <c r="N33" s="104">
        <v>100</v>
      </c>
      <c r="O33" s="104">
        <v>42.201834862385326</v>
      </c>
      <c r="Y33" s="20"/>
    </row>
    <row r="34" spans="1:25" ht="13">
      <c r="A34" s="20" t="s">
        <v>62</v>
      </c>
      <c r="B34" s="52">
        <v>0</v>
      </c>
      <c r="C34" s="104">
        <v>8</v>
      </c>
      <c r="D34" s="104">
        <v>66.666666666666657</v>
      </c>
      <c r="E34" s="104">
        <v>83.333333333333343</v>
      </c>
      <c r="F34" s="104">
        <v>80</v>
      </c>
      <c r="G34" s="104">
        <v>100</v>
      </c>
      <c r="H34" s="104">
        <v>100</v>
      </c>
      <c r="I34" s="104">
        <v>100</v>
      </c>
      <c r="J34" s="104">
        <v>83.333333333333343</v>
      </c>
      <c r="K34" s="104">
        <v>100</v>
      </c>
      <c r="L34" s="104">
        <v>100</v>
      </c>
      <c r="M34" s="104">
        <v>100</v>
      </c>
      <c r="N34" s="104">
        <v>100</v>
      </c>
      <c r="O34" s="104">
        <v>68.807339449541288</v>
      </c>
      <c r="Y34" s="20"/>
    </row>
    <row r="35" spans="1:25" ht="13">
      <c r="A35" s="20" t="s">
        <v>64</v>
      </c>
      <c r="B35" s="52">
        <v>0</v>
      </c>
      <c r="C35" s="104">
        <v>0</v>
      </c>
      <c r="D35" s="104">
        <v>0</v>
      </c>
      <c r="E35" s="104">
        <v>0</v>
      </c>
      <c r="F35" s="104">
        <v>20</v>
      </c>
      <c r="G35" s="104">
        <v>100</v>
      </c>
      <c r="H35" s="104">
        <v>88.888888888888886</v>
      </c>
      <c r="I35" s="104">
        <v>16.666666666666664</v>
      </c>
      <c r="J35" s="104">
        <v>0</v>
      </c>
      <c r="K35" s="104">
        <v>100</v>
      </c>
      <c r="L35" s="104">
        <v>100</v>
      </c>
      <c r="M35" s="104">
        <v>83.333333333333343</v>
      </c>
      <c r="N35" s="104">
        <v>100</v>
      </c>
      <c r="O35" s="104">
        <v>44.954128440366972</v>
      </c>
      <c r="Y35" s="20"/>
    </row>
    <row r="36" spans="1:25" ht="13">
      <c r="A36" s="20" t="s">
        <v>66</v>
      </c>
      <c r="B36" s="52">
        <v>0</v>
      </c>
      <c r="C36" s="104">
        <v>48</v>
      </c>
      <c r="D36" s="104">
        <v>50</v>
      </c>
      <c r="E36" s="104">
        <v>83.333333333333343</v>
      </c>
      <c r="F36" s="104">
        <v>60</v>
      </c>
      <c r="G36" s="104">
        <v>100</v>
      </c>
      <c r="H36" s="104">
        <v>100</v>
      </c>
      <c r="I36" s="104">
        <v>50</v>
      </c>
      <c r="J36" s="104">
        <v>100</v>
      </c>
      <c r="K36" s="104">
        <v>100</v>
      </c>
      <c r="L36" s="104">
        <v>100</v>
      </c>
      <c r="M36" s="104">
        <v>100</v>
      </c>
      <c r="N36" s="104">
        <v>100</v>
      </c>
      <c r="O36" s="104">
        <v>74.311926605504581</v>
      </c>
      <c r="Y36" s="20"/>
    </row>
    <row r="37" spans="1:25" ht="13">
      <c r="A37" s="20" t="s">
        <v>68</v>
      </c>
      <c r="B37" s="52">
        <v>0</v>
      </c>
      <c r="C37" s="52">
        <v>0</v>
      </c>
      <c r="D37" s="104">
        <v>0</v>
      </c>
      <c r="E37" s="104">
        <v>0</v>
      </c>
      <c r="F37" s="104">
        <v>0</v>
      </c>
      <c r="G37" s="104">
        <v>17</v>
      </c>
      <c r="H37" s="104">
        <v>33</v>
      </c>
      <c r="I37" s="104">
        <v>0</v>
      </c>
      <c r="J37" s="104">
        <v>0</v>
      </c>
      <c r="K37" s="104">
        <v>17</v>
      </c>
      <c r="L37" s="104">
        <v>60</v>
      </c>
      <c r="M37" s="104">
        <v>17</v>
      </c>
      <c r="N37" s="104" t="s">
        <v>25</v>
      </c>
      <c r="O37" s="104">
        <v>10</v>
      </c>
      <c r="Y37" s="20"/>
    </row>
    <row r="38" spans="1:25" ht="13">
      <c r="A38" s="20" t="s">
        <v>70</v>
      </c>
      <c r="B38" s="52">
        <v>0</v>
      </c>
      <c r="C38" s="104">
        <v>0</v>
      </c>
      <c r="D38" s="104">
        <v>0</v>
      </c>
      <c r="E38" s="104">
        <v>33.333333333333329</v>
      </c>
      <c r="F38" s="104">
        <v>0</v>
      </c>
      <c r="G38" s="104">
        <v>100</v>
      </c>
      <c r="H38" s="104">
        <v>77.777777777777786</v>
      </c>
      <c r="I38" s="104">
        <v>33.333333333333329</v>
      </c>
      <c r="J38" s="104">
        <v>0</v>
      </c>
      <c r="K38" s="104">
        <v>83.333333333333343</v>
      </c>
      <c r="L38" s="104">
        <v>80</v>
      </c>
      <c r="M38" s="104">
        <v>83.333333333333343</v>
      </c>
      <c r="N38" s="104">
        <v>100</v>
      </c>
      <c r="O38" s="104">
        <v>44.036697247706428</v>
      </c>
      <c r="Y38" s="20"/>
    </row>
    <row r="39" spans="1:25" ht="13">
      <c r="A39" s="20" t="s">
        <v>72</v>
      </c>
      <c r="B39" s="52">
        <v>0</v>
      </c>
      <c r="C39" s="104">
        <v>0</v>
      </c>
      <c r="D39" s="104">
        <v>0</v>
      </c>
      <c r="E39" s="104">
        <v>0</v>
      </c>
      <c r="F39" s="104">
        <v>0</v>
      </c>
      <c r="G39" s="104">
        <v>50</v>
      </c>
      <c r="H39" s="104">
        <v>66.666666666666657</v>
      </c>
      <c r="I39" s="104">
        <v>0</v>
      </c>
      <c r="J39" s="104">
        <v>0</v>
      </c>
      <c r="K39" s="104">
        <v>50</v>
      </c>
      <c r="L39" s="104">
        <v>60</v>
      </c>
      <c r="M39" s="104">
        <v>83.333333333333343</v>
      </c>
      <c r="N39" s="104">
        <v>100</v>
      </c>
      <c r="O39" s="104">
        <v>33.944954128440372</v>
      </c>
      <c r="Y39" s="20"/>
    </row>
    <row r="40" spans="1:25" ht="13">
      <c r="A40" s="20" t="s">
        <v>74</v>
      </c>
      <c r="B40" s="52">
        <v>0</v>
      </c>
      <c r="C40" s="104">
        <v>0</v>
      </c>
      <c r="D40" s="104">
        <v>0</v>
      </c>
      <c r="E40" s="104">
        <v>16.666666666666664</v>
      </c>
      <c r="F40" s="104">
        <v>20</v>
      </c>
      <c r="G40" s="104">
        <v>100</v>
      </c>
      <c r="H40" s="104">
        <v>88.888888888888886</v>
      </c>
      <c r="I40" s="104">
        <v>16.666666666666664</v>
      </c>
      <c r="J40" s="104">
        <v>16.666666666666664</v>
      </c>
      <c r="K40" s="104">
        <v>83.333333333333343</v>
      </c>
      <c r="L40" s="104">
        <v>100</v>
      </c>
      <c r="M40" s="104">
        <v>100</v>
      </c>
      <c r="N40" s="104">
        <v>100</v>
      </c>
      <c r="O40" s="104">
        <v>46.788990825688074</v>
      </c>
      <c r="Y40" s="20"/>
    </row>
    <row r="41" spans="1:25" ht="13">
      <c r="A41" s="20" t="s">
        <v>76</v>
      </c>
      <c r="B41" s="52">
        <v>0</v>
      </c>
      <c r="C41" s="104">
        <v>0</v>
      </c>
      <c r="D41" s="104">
        <v>0</v>
      </c>
      <c r="E41" s="104">
        <v>0</v>
      </c>
      <c r="F41" s="104">
        <v>0</v>
      </c>
      <c r="G41" s="104">
        <v>0</v>
      </c>
      <c r="H41" s="104">
        <v>22.222222222222221</v>
      </c>
      <c r="I41" s="104">
        <v>0</v>
      </c>
      <c r="J41" s="104">
        <v>0</v>
      </c>
      <c r="K41" s="104">
        <v>0</v>
      </c>
      <c r="L41" s="104">
        <v>40</v>
      </c>
      <c r="M41" s="104">
        <v>50</v>
      </c>
      <c r="N41" s="104">
        <v>94.117647058823522</v>
      </c>
      <c r="O41" s="104">
        <v>21.100917431192663</v>
      </c>
      <c r="Y41" s="20"/>
    </row>
    <row r="42" spans="1:25" ht="13">
      <c r="A42" s="20" t="s">
        <v>78</v>
      </c>
      <c r="B42" s="52">
        <v>0</v>
      </c>
      <c r="C42" s="104">
        <v>0</v>
      </c>
      <c r="D42" s="104">
        <v>0</v>
      </c>
      <c r="E42" s="104">
        <v>50</v>
      </c>
      <c r="F42" s="104">
        <v>20</v>
      </c>
      <c r="G42" s="104">
        <v>100</v>
      </c>
      <c r="H42" s="104">
        <v>88.888888888888886</v>
      </c>
      <c r="I42" s="104">
        <v>16.666666666666664</v>
      </c>
      <c r="J42" s="104">
        <v>33.333333333333329</v>
      </c>
      <c r="K42" s="104">
        <v>50</v>
      </c>
      <c r="L42" s="104">
        <v>100</v>
      </c>
      <c r="M42" s="104">
        <v>100</v>
      </c>
      <c r="N42" s="104">
        <v>100</v>
      </c>
      <c r="O42" s="104">
        <v>47.706422018348626</v>
      </c>
      <c r="Y42" s="20"/>
    </row>
    <row r="43" spans="1:25" ht="13">
      <c r="A43" s="20" t="s">
        <v>80</v>
      </c>
      <c r="B43" s="52">
        <v>0</v>
      </c>
      <c r="C43" s="104">
        <v>0</v>
      </c>
      <c r="D43" s="104">
        <v>0</v>
      </c>
      <c r="E43" s="104">
        <v>0</v>
      </c>
      <c r="F43" s="104">
        <v>0</v>
      </c>
      <c r="G43" s="104">
        <v>16.666666666666664</v>
      </c>
      <c r="H43" s="104">
        <v>77.777777777777786</v>
      </c>
      <c r="I43" s="104">
        <v>0</v>
      </c>
      <c r="J43" s="104">
        <v>0</v>
      </c>
      <c r="K43" s="104">
        <v>16.666666666666664</v>
      </c>
      <c r="L43" s="104">
        <v>40</v>
      </c>
      <c r="M43" s="104">
        <v>83.333333333333343</v>
      </c>
      <c r="N43" s="104">
        <v>100</v>
      </c>
      <c r="O43" s="104">
        <v>30.275229357798167</v>
      </c>
      <c r="Y43" s="20"/>
    </row>
    <row r="44" spans="1:25" ht="13">
      <c r="A44" s="20" t="s">
        <v>82</v>
      </c>
      <c r="B44" s="52">
        <v>0</v>
      </c>
      <c r="C44" s="104">
        <v>4</v>
      </c>
      <c r="D44" s="104">
        <v>0</v>
      </c>
      <c r="E44" s="104">
        <v>0</v>
      </c>
      <c r="F44" s="104">
        <v>0</v>
      </c>
      <c r="G44" s="104">
        <v>33.333333333333329</v>
      </c>
      <c r="H44" s="104">
        <v>77.777777777777786</v>
      </c>
      <c r="I44" s="104">
        <v>16.666666666666664</v>
      </c>
      <c r="J44" s="104">
        <v>0</v>
      </c>
      <c r="K44" s="104">
        <v>50</v>
      </c>
      <c r="L44" s="104">
        <v>80</v>
      </c>
      <c r="M44" s="104">
        <v>83.333333333333343</v>
      </c>
      <c r="N44" s="104">
        <v>100</v>
      </c>
      <c r="O44" s="104">
        <v>36.697247706422019</v>
      </c>
      <c r="Y44" s="20"/>
    </row>
    <row r="45" spans="1:25" ht="13">
      <c r="A45" s="20" t="s">
        <v>85</v>
      </c>
      <c r="B45" s="104">
        <v>0</v>
      </c>
      <c r="C45" s="104">
        <v>0</v>
      </c>
      <c r="D45" s="104">
        <v>0</v>
      </c>
      <c r="E45" s="104">
        <v>0</v>
      </c>
      <c r="F45" s="104">
        <v>100</v>
      </c>
      <c r="G45" s="104">
        <v>0</v>
      </c>
      <c r="H45" s="104">
        <v>0</v>
      </c>
      <c r="I45" s="104">
        <v>0</v>
      </c>
      <c r="J45" s="104">
        <v>0</v>
      </c>
      <c r="K45" s="104">
        <v>0</v>
      </c>
      <c r="L45" s="104">
        <v>0</v>
      </c>
      <c r="M45" s="104">
        <v>0</v>
      </c>
      <c r="N45" s="104">
        <v>0</v>
      </c>
      <c r="O45" s="104">
        <v>4.5871559633027523</v>
      </c>
      <c r="Y45" s="20"/>
    </row>
    <row r="46" spans="1:25" ht="13">
      <c r="A46" s="20" t="s">
        <v>87</v>
      </c>
      <c r="B46" s="104">
        <v>0</v>
      </c>
      <c r="C46" s="104">
        <v>0</v>
      </c>
      <c r="D46" s="104">
        <v>0</v>
      </c>
      <c r="E46" s="104">
        <v>33.333333333333329</v>
      </c>
      <c r="F46" s="104">
        <v>100</v>
      </c>
      <c r="G46" s="104">
        <v>0</v>
      </c>
      <c r="H46" s="104">
        <v>0</v>
      </c>
      <c r="I46" s="104">
        <v>0</v>
      </c>
      <c r="J46" s="104">
        <v>0</v>
      </c>
      <c r="K46" s="104">
        <v>0</v>
      </c>
      <c r="L46" s="104">
        <v>0</v>
      </c>
      <c r="M46" s="104">
        <v>0</v>
      </c>
      <c r="N46" s="104">
        <v>0</v>
      </c>
      <c r="O46" s="104">
        <v>6.4220183486238538</v>
      </c>
      <c r="Y46" s="20"/>
    </row>
    <row r="47" spans="1:25" ht="13">
      <c r="A47" s="20" t="s">
        <v>89</v>
      </c>
      <c r="B47" s="104">
        <v>0</v>
      </c>
      <c r="C47" s="104">
        <v>28.000000000000004</v>
      </c>
      <c r="D47" s="104">
        <v>66.666666666666657</v>
      </c>
      <c r="E47" s="104">
        <v>83.333333333333343</v>
      </c>
      <c r="F47" s="104">
        <v>100</v>
      </c>
      <c r="G47" s="104">
        <v>83.333333333333343</v>
      </c>
      <c r="H47" s="104">
        <v>88.888888888888886</v>
      </c>
      <c r="I47" s="104">
        <v>66.666666666666657</v>
      </c>
      <c r="J47" s="104">
        <v>50</v>
      </c>
      <c r="K47" s="104">
        <v>100</v>
      </c>
      <c r="L47" s="104">
        <v>80</v>
      </c>
      <c r="M47" s="104">
        <v>100</v>
      </c>
      <c r="N47" s="104">
        <v>100</v>
      </c>
      <c r="O47" s="104">
        <v>67.889908256880744</v>
      </c>
      <c r="Y47" s="20"/>
    </row>
    <row r="48" spans="1:25" ht="13">
      <c r="A48" s="20" t="s">
        <v>91</v>
      </c>
      <c r="B48" s="104">
        <v>16.666666666666664</v>
      </c>
      <c r="C48" s="104">
        <v>60</v>
      </c>
      <c r="D48" s="104">
        <v>83.333333333333343</v>
      </c>
      <c r="E48" s="104">
        <v>100</v>
      </c>
      <c r="F48" s="104">
        <v>100</v>
      </c>
      <c r="G48" s="104">
        <v>100</v>
      </c>
      <c r="H48" s="104">
        <v>100</v>
      </c>
      <c r="I48" s="104">
        <v>100</v>
      </c>
      <c r="J48" s="104">
        <v>100</v>
      </c>
      <c r="K48" s="104">
        <v>100</v>
      </c>
      <c r="L48" s="104">
        <v>100</v>
      </c>
      <c r="M48" s="104">
        <v>100</v>
      </c>
      <c r="N48" s="104">
        <v>100</v>
      </c>
      <c r="O48" s="104">
        <v>85.321100917431195</v>
      </c>
      <c r="Y48" s="20"/>
    </row>
    <row r="49" spans="1:25" ht="13">
      <c r="A49" s="20" t="s">
        <v>93</v>
      </c>
      <c r="B49" s="104">
        <v>0</v>
      </c>
      <c r="C49" s="104">
        <v>4</v>
      </c>
      <c r="D49" s="104">
        <v>0</v>
      </c>
      <c r="E49" s="104">
        <v>0</v>
      </c>
      <c r="F49" s="104">
        <v>0</v>
      </c>
      <c r="G49" s="104">
        <v>16.666666666666664</v>
      </c>
      <c r="H49" s="104">
        <v>0</v>
      </c>
      <c r="I49" s="104">
        <v>0</v>
      </c>
      <c r="J49" s="104">
        <v>0</v>
      </c>
      <c r="K49" s="104">
        <v>16.666666666666664</v>
      </c>
      <c r="L49" s="104">
        <v>20</v>
      </c>
      <c r="M49" s="104">
        <v>0</v>
      </c>
      <c r="N49" s="104">
        <v>0</v>
      </c>
      <c r="O49" s="104">
        <v>3.669724770642202</v>
      </c>
      <c r="Y49" s="20"/>
    </row>
    <row r="50" spans="1:25" ht="13">
      <c r="A50" s="20" t="s">
        <v>95</v>
      </c>
      <c r="B50" s="104">
        <v>0</v>
      </c>
      <c r="C50" s="104">
        <v>0</v>
      </c>
      <c r="D50" s="104">
        <v>0</v>
      </c>
      <c r="E50" s="104">
        <v>0</v>
      </c>
      <c r="F50" s="104">
        <v>0</v>
      </c>
      <c r="G50" s="104">
        <v>16.666666666666664</v>
      </c>
      <c r="H50" s="104">
        <v>0</v>
      </c>
      <c r="I50" s="104">
        <v>0</v>
      </c>
      <c r="J50" s="104">
        <v>0</v>
      </c>
      <c r="K50" s="104">
        <v>33.333333333333329</v>
      </c>
      <c r="L50" s="104">
        <v>0</v>
      </c>
      <c r="M50" s="104">
        <v>0</v>
      </c>
      <c r="N50" s="104">
        <v>0</v>
      </c>
      <c r="O50" s="104">
        <v>2.7522935779816518</v>
      </c>
      <c r="Y50" s="20"/>
    </row>
    <row r="51" spans="1:25" ht="13">
      <c r="A51" s="20" t="s">
        <v>97</v>
      </c>
      <c r="B51" s="104">
        <v>0</v>
      </c>
      <c r="C51" s="104">
        <v>32</v>
      </c>
      <c r="D51" s="104">
        <v>0</v>
      </c>
      <c r="E51" s="104">
        <v>0</v>
      </c>
      <c r="F51" s="104">
        <v>100</v>
      </c>
      <c r="G51" s="104">
        <v>66.666666666666657</v>
      </c>
      <c r="H51" s="104">
        <v>77.777777777777786</v>
      </c>
      <c r="I51" s="104">
        <v>50</v>
      </c>
      <c r="J51" s="104">
        <v>0</v>
      </c>
      <c r="K51" s="104">
        <v>66.666666666666657</v>
      </c>
      <c r="L51" s="104">
        <v>40</v>
      </c>
      <c r="M51" s="104">
        <v>16.666666666666664</v>
      </c>
      <c r="N51" s="104">
        <v>0</v>
      </c>
      <c r="O51" s="104">
        <v>31</v>
      </c>
      <c r="Y51" s="20"/>
    </row>
    <row r="52" spans="1:25" ht="13">
      <c r="A52" s="20" t="s">
        <v>99</v>
      </c>
      <c r="B52" s="104">
        <v>0</v>
      </c>
      <c r="C52" s="104">
        <v>4</v>
      </c>
      <c r="D52" s="104">
        <v>16.666666666666664</v>
      </c>
      <c r="E52" s="104">
        <v>0</v>
      </c>
      <c r="F52" s="104">
        <v>20</v>
      </c>
      <c r="G52" s="104">
        <v>83</v>
      </c>
      <c r="H52" s="104">
        <v>33</v>
      </c>
      <c r="I52" s="104">
        <v>50</v>
      </c>
      <c r="J52" s="104">
        <v>0</v>
      </c>
      <c r="K52" s="104">
        <v>100</v>
      </c>
      <c r="L52" s="104">
        <v>60</v>
      </c>
      <c r="M52" s="104">
        <v>50</v>
      </c>
      <c r="N52" s="104">
        <v>0</v>
      </c>
      <c r="O52" s="104">
        <f>(109-83)/109*100</f>
        <v>23.853211009174313</v>
      </c>
      <c r="Y52" s="20"/>
    </row>
    <row r="53" spans="1:25" ht="13">
      <c r="A53" s="20" t="s">
        <v>101</v>
      </c>
      <c r="B53" s="104">
        <v>0</v>
      </c>
      <c r="C53" s="104">
        <v>52</v>
      </c>
      <c r="D53" s="104">
        <v>33.333333333333329</v>
      </c>
      <c r="E53" s="104">
        <v>66.666666666666657</v>
      </c>
      <c r="F53" s="104">
        <v>100</v>
      </c>
      <c r="G53" s="104">
        <v>100</v>
      </c>
      <c r="H53" s="104">
        <v>100</v>
      </c>
      <c r="I53" s="104">
        <v>66.666666666666657</v>
      </c>
      <c r="J53" s="104">
        <v>83.333333333333343</v>
      </c>
      <c r="K53" s="104">
        <v>100</v>
      </c>
      <c r="L53" s="104">
        <v>100</v>
      </c>
      <c r="M53" s="104">
        <v>100</v>
      </c>
      <c r="N53" s="104">
        <v>100</v>
      </c>
      <c r="O53" s="104">
        <v>75.22935779816514</v>
      </c>
      <c r="Y53" s="20"/>
    </row>
    <row r="54" spans="1:25" ht="13">
      <c r="A54" s="20" t="s">
        <v>103</v>
      </c>
      <c r="B54" s="104">
        <v>50</v>
      </c>
      <c r="C54" s="104">
        <v>100</v>
      </c>
      <c r="D54" s="104">
        <v>100</v>
      </c>
      <c r="E54" s="104">
        <v>100</v>
      </c>
      <c r="F54" s="104">
        <v>100</v>
      </c>
      <c r="G54" s="104">
        <v>100</v>
      </c>
      <c r="H54" s="104">
        <v>100</v>
      </c>
      <c r="I54" s="104">
        <v>100</v>
      </c>
      <c r="J54" s="104">
        <v>83.333333333333343</v>
      </c>
      <c r="K54" s="104">
        <v>100</v>
      </c>
      <c r="L54" s="104">
        <v>100</v>
      </c>
      <c r="M54" s="104">
        <v>100</v>
      </c>
      <c r="N54" s="104">
        <v>100</v>
      </c>
      <c r="O54" s="104">
        <v>96.330275229357795</v>
      </c>
      <c r="Y54" s="20"/>
    </row>
    <row r="55" spans="1:25" ht="13">
      <c r="A55" s="20" t="s">
        <v>629</v>
      </c>
      <c r="B55" s="104">
        <v>0</v>
      </c>
      <c r="C55" s="104">
        <v>8</v>
      </c>
      <c r="D55" s="104">
        <v>0</v>
      </c>
      <c r="E55" s="104">
        <v>16.666666666666664</v>
      </c>
      <c r="F55" s="104">
        <v>20</v>
      </c>
      <c r="G55" s="104">
        <v>0</v>
      </c>
      <c r="H55" s="104">
        <v>11.111111111111111</v>
      </c>
      <c r="I55" s="104">
        <v>0</v>
      </c>
      <c r="J55" s="104">
        <v>0</v>
      </c>
      <c r="K55" s="104">
        <v>0</v>
      </c>
      <c r="L55" s="104">
        <v>0</v>
      </c>
      <c r="M55" s="104">
        <v>0</v>
      </c>
      <c r="N55" s="104">
        <v>17.647058823529413</v>
      </c>
      <c r="O55" s="104">
        <v>7.3394495412844041</v>
      </c>
      <c r="Y55" s="20"/>
    </row>
    <row r="56" spans="1:25" ht="13">
      <c r="A56" s="20" t="s">
        <v>630</v>
      </c>
      <c r="B56" s="104">
        <v>0</v>
      </c>
      <c r="C56" s="104">
        <v>16</v>
      </c>
      <c r="D56" s="104">
        <v>16.666666666666664</v>
      </c>
      <c r="E56" s="104">
        <v>16.666666666666664</v>
      </c>
      <c r="F56" s="104">
        <v>40</v>
      </c>
      <c r="G56" s="104">
        <v>0</v>
      </c>
      <c r="H56" s="104">
        <v>11.111111111111111</v>
      </c>
      <c r="I56" s="104">
        <v>0</v>
      </c>
      <c r="J56" s="104">
        <v>16.666666666666664</v>
      </c>
      <c r="K56" s="104">
        <v>0</v>
      </c>
      <c r="L56" s="104">
        <v>40</v>
      </c>
      <c r="M56" s="104">
        <v>33.333333333333329</v>
      </c>
      <c r="N56" s="104">
        <v>0</v>
      </c>
      <c r="O56" s="104">
        <v>12.844036697247708</v>
      </c>
      <c r="Y56" s="20"/>
    </row>
    <row r="57" spans="1:25" ht="13">
      <c r="A57" s="20" t="s">
        <v>631</v>
      </c>
      <c r="B57" s="104">
        <v>0</v>
      </c>
      <c r="C57" s="104">
        <v>68</v>
      </c>
      <c r="D57" s="104">
        <v>83.333333333333343</v>
      </c>
      <c r="E57" s="104">
        <v>66.666666666666657</v>
      </c>
      <c r="F57" s="104">
        <v>60</v>
      </c>
      <c r="G57" s="104">
        <v>100</v>
      </c>
      <c r="H57" s="104">
        <v>100</v>
      </c>
      <c r="I57" s="104">
        <v>16.666666666666664</v>
      </c>
      <c r="J57" s="104">
        <v>33.333333333333329</v>
      </c>
      <c r="K57" s="104">
        <v>83.333333333333343</v>
      </c>
      <c r="L57" s="104">
        <v>100</v>
      </c>
      <c r="M57" s="104">
        <v>100</v>
      </c>
      <c r="N57" s="104">
        <v>100</v>
      </c>
      <c r="O57" s="104">
        <v>73</v>
      </c>
      <c r="Y57" s="20"/>
    </row>
    <row r="58" spans="1:25" ht="13">
      <c r="A58" s="20" t="s">
        <v>632</v>
      </c>
      <c r="B58" s="104">
        <v>0</v>
      </c>
      <c r="C58" s="104">
        <v>4</v>
      </c>
      <c r="D58" s="104">
        <v>0</v>
      </c>
      <c r="E58" s="104">
        <v>16.666666666666664</v>
      </c>
      <c r="F58" s="104">
        <v>20</v>
      </c>
      <c r="G58" s="104">
        <v>66.666666666666657</v>
      </c>
      <c r="H58" s="104">
        <v>100</v>
      </c>
      <c r="I58" s="104">
        <v>0</v>
      </c>
      <c r="J58" s="104">
        <v>0</v>
      </c>
      <c r="K58" s="104">
        <v>66.666666666666657</v>
      </c>
      <c r="L58" s="104">
        <v>80</v>
      </c>
      <c r="M58" s="104">
        <v>100</v>
      </c>
      <c r="N58" s="104">
        <v>100</v>
      </c>
      <c r="O58" s="104">
        <v>43.119266055045877</v>
      </c>
      <c r="Y58" s="20"/>
    </row>
    <row r="59" spans="1:25" ht="13">
      <c r="A59" s="20" t="s">
        <v>112</v>
      </c>
      <c r="B59" s="104">
        <v>0</v>
      </c>
      <c r="C59" s="104">
        <v>96</v>
      </c>
      <c r="D59" s="104">
        <v>83.333333333333343</v>
      </c>
      <c r="E59" s="104">
        <v>100</v>
      </c>
      <c r="F59" s="104">
        <v>100</v>
      </c>
      <c r="G59" s="104">
        <v>100</v>
      </c>
      <c r="H59" s="104">
        <v>100</v>
      </c>
      <c r="I59" s="104">
        <v>66.666666666666657</v>
      </c>
      <c r="J59" s="104">
        <v>100</v>
      </c>
      <c r="K59" s="104">
        <v>100</v>
      </c>
      <c r="L59" s="104">
        <v>100</v>
      </c>
      <c r="M59" s="104">
        <v>83.333333333333343</v>
      </c>
      <c r="N59" s="104">
        <v>100</v>
      </c>
      <c r="O59" s="104">
        <v>89.908256880733944</v>
      </c>
      <c r="Y59" s="20"/>
    </row>
    <row r="60" spans="1:25" ht="13">
      <c r="A60" s="20" t="s">
        <v>633</v>
      </c>
      <c r="B60" s="104">
        <v>0</v>
      </c>
      <c r="C60" s="104">
        <v>100</v>
      </c>
      <c r="D60" s="104">
        <v>100</v>
      </c>
      <c r="E60" s="104">
        <v>100</v>
      </c>
      <c r="F60" s="104">
        <v>100</v>
      </c>
      <c r="G60" s="104">
        <v>100</v>
      </c>
      <c r="H60" s="104">
        <v>100</v>
      </c>
      <c r="I60" s="104">
        <v>100</v>
      </c>
      <c r="J60" s="104">
        <v>100</v>
      </c>
      <c r="K60" s="104">
        <v>100</v>
      </c>
      <c r="L60" s="104">
        <v>100</v>
      </c>
      <c r="M60" s="104">
        <v>100</v>
      </c>
      <c r="N60" s="104">
        <v>100</v>
      </c>
      <c r="O60" s="104">
        <v>94.495412844036693</v>
      </c>
      <c r="Y60" s="20"/>
    </row>
    <row r="61" spans="1:25" ht="13">
      <c r="A61" s="20" t="s">
        <v>634</v>
      </c>
      <c r="B61" s="104">
        <v>0</v>
      </c>
      <c r="C61" s="104">
        <v>68</v>
      </c>
      <c r="D61" s="104">
        <v>83.333333333333343</v>
      </c>
      <c r="E61" s="104">
        <v>50</v>
      </c>
      <c r="F61" s="104">
        <v>60</v>
      </c>
      <c r="G61" s="104">
        <v>50</v>
      </c>
      <c r="H61" s="104">
        <v>100</v>
      </c>
      <c r="I61" s="104">
        <v>83.333333333333343</v>
      </c>
      <c r="J61" s="104">
        <v>0</v>
      </c>
      <c r="K61" s="104">
        <v>66.666666666666657</v>
      </c>
      <c r="L61" s="104">
        <v>60</v>
      </c>
      <c r="M61" s="104">
        <v>100</v>
      </c>
      <c r="N61" s="104">
        <v>100</v>
      </c>
      <c r="O61" s="104">
        <v>68.807339449541288</v>
      </c>
      <c r="Y61" s="20"/>
    </row>
    <row r="62" spans="1:25" ht="13">
      <c r="A62" s="20" t="s">
        <v>635</v>
      </c>
      <c r="B62" s="104">
        <v>0</v>
      </c>
      <c r="C62" s="104">
        <v>44</v>
      </c>
      <c r="D62" s="104">
        <v>83.333333333333343</v>
      </c>
      <c r="E62" s="104">
        <v>50</v>
      </c>
      <c r="F62" s="104">
        <v>60</v>
      </c>
      <c r="G62" s="104">
        <v>83.333333333333343</v>
      </c>
      <c r="H62" s="104">
        <v>100</v>
      </c>
      <c r="I62" s="104">
        <v>66.666666666666657</v>
      </c>
      <c r="J62" s="104">
        <v>0</v>
      </c>
      <c r="K62" s="104">
        <v>50</v>
      </c>
      <c r="L62" s="104">
        <v>40</v>
      </c>
      <c r="M62" s="104">
        <v>100</v>
      </c>
      <c r="N62" s="104">
        <v>100</v>
      </c>
      <c r="O62" s="104">
        <v>62.385321100917437</v>
      </c>
      <c r="Y62" s="20"/>
    </row>
    <row r="63" spans="1:25" ht="13">
      <c r="A63" s="20" t="s">
        <v>124</v>
      </c>
      <c r="B63" s="104">
        <v>0</v>
      </c>
      <c r="C63" s="104">
        <v>0</v>
      </c>
      <c r="D63" s="104">
        <v>0</v>
      </c>
      <c r="E63" s="104">
        <v>0</v>
      </c>
      <c r="F63" s="104">
        <v>0</v>
      </c>
      <c r="G63" s="104">
        <v>83.333333333333343</v>
      </c>
      <c r="H63" s="104">
        <v>88.888888888888886</v>
      </c>
      <c r="I63" s="104">
        <v>33.333333333333329</v>
      </c>
      <c r="J63" s="104">
        <v>0</v>
      </c>
      <c r="K63" s="104">
        <v>100</v>
      </c>
      <c r="L63" s="104">
        <v>100</v>
      </c>
      <c r="M63" s="104">
        <v>100</v>
      </c>
      <c r="N63" s="104">
        <v>100</v>
      </c>
      <c r="O63" s="104">
        <v>44.954128440366972</v>
      </c>
      <c r="Y63" s="20"/>
    </row>
    <row r="64" spans="1:25" ht="13">
      <c r="A64" s="20" t="s">
        <v>121</v>
      </c>
      <c r="B64" s="104">
        <v>0</v>
      </c>
      <c r="C64" s="104">
        <v>0</v>
      </c>
      <c r="D64" s="104">
        <v>0</v>
      </c>
      <c r="E64" s="104">
        <v>0</v>
      </c>
      <c r="F64" s="104">
        <v>0</v>
      </c>
      <c r="G64" s="104">
        <v>0</v>
      </c>
      <c r="H64" s="104">
        <v>0</v>
      </c>
      <c r="I64" s="104">
        <v>0</v>
      </c>
      <c r="J64" s="104">
        <v>0</v>
      </c>
      <c r="K64" s="104">
        <v>0</v>
      </c>
      <c r="L64" s="104">
        <v>0</v>
      </c>
      <c r="M64" s="104">
        <v>0</v>
      </c>
      <c r="N64" s="104">
        <v>100</v>
      </c>
      <c r="O64" s="104">
        <v>100</v>
      </c>
      <c r="Y64" s="20"/>
    </row>
    <row r="65" spans="1:25" ht="13">
      <c r="A65" s="20" t="s">
        <v>636</v>
      </c>
      <c r="B65" s="52">
        <v>0</v>
      </c>
      <c r="C65" s="104">
        <v>0</v>
      </c>
      <c r="D65" s="104">
        <v>0</v>
      </c>
      <c r="E65" s="104">
        <v>0</v>
      </c>
      <c r="F65" s="52">
        <v>0</v>
      </c>
      <c r="G65" s="104">
        <v>0</v>
      </c>
      <c r="H65" s="104">
        <v>0</v>
      </c>
      <c r="I65" s="104">
        <v>0</v>
      </c>
      <c r="J65" s="104">
        <v>0</v>
      </c>
      <c r="K65" s="104">
        <v>0</v>
      </c>
      <c r="L65" s="104">
        <v>0</v>
      </c>
      <c r="M65" s="104">
        <v>0</v>
      </c>
      <c r="N65" s="104">
        <v>0</v>
      </c>
      <c r="O65" s="104">
        <v>0</v>
      </c>
      <c r="Y65" s="20"/>
    </row>
    <row r="66" spans="1:25" ht="13">
      <c r="A66" s="20" t="s">
        <v>128</v>
      </c>
      <c r="B66" s="52">
        <v>0</v>
      </c>
      <c r="C66" s="104">
        <v>0</v>
      </c>
      <c r="D66" s="104">
        <v>0</v>
      </c>
      <c r="E66" s="104">
        <v>0</v>
      </c>
      <c r="F66" s="52">
        <v>0</v>
      </c>
      <c r="G66" s="104">
        <v>0</v>
      </c>
      <c r="H66" s="104">
        <v>0</v>
      </c>
      <c r="I66" s="104">
        <v>0</v>
      </c>
      <c r="J66" s="104">
        <v>0</v>
      </c>
      <c r="K66" s="104">
        <v>0</v>
      </c>
      <c r="L66" s="104">
        <v>0</v>
      </c>
      <c r="M66" s="104">
        <v>0</v>
      </c>
      <c r="N66" s="104">
        <v>100</v>
      </c>
      <c r="O66" s="104">
        <v>15.596330275229359</v>
      </c>
      <c r="Y66" s="20"/>
    </row>
    <row r="67" spans="1:25" ht="13">
      <c r="A67" s="20" t="s">
        <v>130</v>
      </c>
      <c r="B67" s="52">
        <v>0</v>
      </c>
      <c r="C67" s="104">
        <v>4</v>
      </c>
      <c r="D67" s="104">
        <v>0</v>
      </c>
      <c r="E67" s="104">
        <v>0</v>
      </c>
      <c r="F67" s="52">
        <v>0</v>
      </c>
      <c r="G67" s="104">
        <v>0</v>
      </c>
      <c r="H67" s="104">
        <v>0</v>
      </c>
      <c r="I67" s="104">
        <v>0</v>
      </c>
      <c r="J67" s="104">
        <v>0</v>
      </c>
      <c r="K67" s="104">
        <v>16.666666666666664</v>
      </c>
      <c r="L67" s="104">
        <v>0</v>
      </c>
      <c r="M67" s="104">
        <v>0</v>
      </c>
      <c r="N67" s="104">
        <v>76.470588235294116</v>
      </c>
      <c r="O67" s="104">
        <v>13.761467889908257</v>
      </c>
      <c r="Y67" s="20"/>
    </row>
    <row r="68" spans="1:25" ht="13">
      <c r="A68" s="20" t="s">
        <v>132</v>
      </c>
      <c r="B68" s="52">
        <v>0</v>
      </c>
      <c r="C68" s="104">
        <v>64</v>
      </c>
      <c r="D68" s="104">
        <v>100</v>
      </c>
      <c r="E68" s="104">
        <v>83.333333333333343</v>
      </c>
      <c r="F68" s="52">
        <v>0</v>
      </c>
      <c r="G68" s="104">
        <v>83.333333333333343</v>
      </c>
      <c r="H68" s="104">
        <v>100</v>
      </c>
      <c r="I68" s="104">
        <v>100</v>
      </c>
      <c r="J68" s="104">
        <v>83.333333333333343</v>
      </c>
      <c r="K68" s="104">
        <v>100</v>
      </c>
      <c r="L68" s="104">
        <v>100</v>
      </c>
      <c r="M68" s="104">
        <v>83.333333333333343</v>
      </c>
      <c r="N68" s="104">
        <v>100</v>
      </c>
      <c r="O68" s="104">
        <v>77.981651376146786</v>
      </c>
      <c r="Y68" s="20"/>
    </row>
    <row r="69" spans="1:25" ht="13">
      <c r="A69" s="20" t="s">
        <v>134</v>
      </c>
      <c r="B69" s="52">
        <v>0</v>
      </c>
      <c r="C69" s="104">
        <v>4</v>
      </c>
      <c r="D69" s="104">
        <v>0</v>
      </c>
      <c r="E69" s="104">
        <v>0</v>
      </c>
      <c r="F69" s="52">
        <v>0</v>
      </c>
      <c r="G69" s="104">
        <v>0</v>
      </c>
      <c r="H69" s="104">
        <v>11.111111111111111</v>
      </c>
      <c r="I69" s="104">
        <v>0</v>
      </c>
      <c r="J69" s="104">
        <v>0</v>
      </c>
      <c r="K69" s="104">
        <v>0</v>
      </c>
      <c r="L69" s="104">
        <v>0</v>
      </c>
      <c r="M69" s="104">
        <v>0</v>
      </c>
      <c r="N69" s="104">
        <v>94.117647058823522</v>
      </c>
      <c r="O69" s="104">
        <v>16.513761467889911</v>
      </c>
      <c r="Y69" s="20"/>
    </row>
    <row r="70" spans="1:25" ht="13">
      <c r="A70" s="20" t="s">
        <v>136</v>
      </c>
      <c r="B70" s="52">
        <v>0</v>
      </c>
      <c r="C70" s="104">
        <v>0</v>
      </c>
      <c r="D70" s="104">
        <v>0</v>
      </c>
      <c r="E70" s="104">
        <v>0</v>
      </c>
      <c r="F70" s="52">
        <v>0</v>
      </c>
      <c r="G70" s="104">
        <v>0</v>
      </c>
      <c r="H70" s="104">
        <v>0</v>
      </c>
      <c r="I70" s="104">
        <v>0</v>
      </c>
      <c r="J70" s="104">
        <v>0</v>
      </c>
      <c r="K70" s="104">
        <v>0</v>
      </c>
      <c r="L70" s="104">
        <v>0</v>
      </c>
      <c r="M70" s="104">
        <v>0</v>
      </c>
      <c r="N70" s="104">
        <v>94.117647058823522</v>
      </c>
      <c r="O70" s="104">
        <v>14.678899082568808</v>
      </c>
      <c r="Y70" s="20"/>
    </row>
    <row r="71" spans="1:25" ht="13">
      <c r="A71" s="20" t="s">
        <v>138</v>
      </c>
      <c r="B71" s="52">
        <v>0</v>
      </c>
      <c r="C71" s="104">
        <v>0</v>
      </c>
      <c r="D71" s="104">
        <v>0</v>
      </c>
      <c r="E71" s="104">
        <v>33.333333333333329</v>
      </c>
      <c r="F71" s="52">
        <v>0</v>
      </c>
      <c r="G71" s="104">
        <v>0</v>
      </c>
      <c r="H71" s="104">
        <v>11.111111111111111</v>
      </c>
      <c r="I71" s="104">
        <v>0</v>
      </c>
      <c r="J71" s="104">
        <v>0</v>
      </c>
      <c r="K71" s="104">
        <v>16.666666666666664</v>
      </c>
      <c r="L71" s="104">
        <v>20</v>
      </c>
      <c r="M71" s="104">
        <v>0</v>
      </c>
      <c r="N71" s="104">
        <v>100</v>
      </c>
      <c r="O71" s="104">
        <v>20.183486238532112</v>
      </c>
      <c r="Y71" s="20"/>
    </row>
    <row r="72" spans="1:25" ht="13">
      <c r="A72" s="20" t="s">
        <v>140</v>
      </c>
      <c r="B72" s="52">
        <v>0</v>
      </c>
      <c r="C72" s="104">
        <v>32</v>
      </c>
      <c r="D72" s="104">
        <v>83.333333333333343</v>
      </c>
      <c r="E72" s="104">
        <v>83.333333333333343</v>
      </c>
      <c r="F72" s="52">
        <v>0</v>
      </c>
      <c r="G72" s="104">
        <v>100</v>
      </c>
      <c r="H72" s="104">
        <v>100</v>
      </c>
      <c r="I72" s="104">
        <v>100</v>
      </c>
      <c r="J72" s="104">
        <v>33.333333333333329</v>
      </c>
      <c r="K72" s="104">
        <v>83.333333333333343</v>
      </c>
      <c r="L72" s="104">
        <v>100</v>
      </c>
      <c r="M72" s="104">
        <v>100</v>
      </c>
      <c r="N72" s="104">
        <v>100</v>
      </c>
      <c r="O72" s="104">
        <v>67.889908256880744</v>
      </c>
      <c r="Y72" s="20"/>
    </row>
    <row r="73" spans="1:25" ht="13">
      <c r="A73" s="20" t="s">
        <v>142</v>
      </c>
      <c r="B73" s="52">
        <v>0</v>
      </c>
      <c r="C73" s="104">
        <v>8</v>
      </c>
      <c r="D73" s="104">
        <v>16.666666666666664</v>
      </c>
      <c r="E73" s="104">
        <v>16.666666666666664</v>
      </c>
      <c r="F73" s="52">
        <v>0</v>
      </c>
      <c r="G73" s="104">
        <v>33.333333333333329</v>
      </c>
      <c r="H73" s="104">
        <v>88.888888888888886</v>
      </c>
      <c r="I73" s="104">
        <v>16.666666666666664</v>
      </c>
      <c r="J73" s="104">
        <v>0</v>
      </c>
      <c r="K73" s="104">
        <v>66.666666666666657</v>
      </c>
      <c r="L73" s="104">
        <v>100</v>
      </c>
      <c r="M73" s="104">
        <v>66.666666666666657</v>
      </c>
      <c r="N73" s="104">
        <v>100</v>
      </c>
      <c r="O73" s="104">
        <v>41.284403669724774</v>
      </c>
      <c r="Y73" s="20"/>
    </row>
    <row r="74" spans="1:25" ht="13">
      <c r="A74" s="20" t="s">
        <v>144</v>
      </c>
      <c r="B74" s="52">
        <v>0</v>
      </c>
      <c r="C74" s="104">
        <v>4</v>
      </c>
      <c r="D74" s="104">
        <v>0</v>
      </c>
      <c r="E74" s="104">
        <v>0</v>
      </c>
      <c r="F74" s="52">
        <v>20</v>
      </c>
      <c r="G74" s="104">
        <v>0</v>
      </c>
      <c r="H74" s="104">
        <v>0</v>
      </c>
      <c r="I74" s="104">
        <v>0</v>
      </c>
      <c r="J74" s="104">
        <v>0</v>
      </c>
      <c r="K74" s="104">
        <v>0</v>
      </c>
      <c r="L74" s="104">
        <v>0</v>
      </c>
      <c r="M74" s="104">
        <v>0</v>
      </c>
      <c r="N74" s="104" t="s">
        <v>25</v>
      </c>
      <c r="O74" s="104">
        <v>2.1739130434782608</v>
      </c>
      <c r="Y74" s="20"/>
    </row>
    <row r="75" spans="1:25" ht="13">
      <c r="A75" s="20" t="s">
        <v>146</v>
      </c>
      <c r="B75" s="52">
        <v>0</v>
      </c>
      <c r="C75" s="104">
        <v>0</v>
      </c>
      <c r="D75" s="104">
        <v>0</v>
      </c>
      <c r="E75" s="104">
        <v>0</v>
      </c>
      <c r="F75" s="52">
        <v>0</v>
      </c>
      <c r="G75" s="104">
        <v>0</v>
      </c>
      <c r="H75" s="104">
        <v>0</v>
      </c>
      <c r="I75" s="104">
        <v>0</v>
      </c>
      <c r="J75" s="104">
        <v>0</v>
      </c>
      <c r="K75" s="104">
        <v>0</v>
      </c>
      <c r="L75" s="104">
        <v>40</v>
      </c>
      <c r="M75" s="104">
        <v>0</v>
      </c>
      <c r="N75" s="104">
        <v>100</v>
      </c>
      <c r="O75" s="104">
        <v>17.431192660550458</v>
      </c>
      <c r="Y75" s="20"/>
    </row>
    <row r="76" spans="1:25" ht="13">
      <c r="A76" s="20" t="s">
        <v>148</v>
      </c>
      <c r="B76" s="52">
        <v>0</v>
      </c>
      <c r="C76" s="104">
        <v>24</v>
      </c>
      <c r="D76" s="104">
        <v>0</v>
      </c>
      <c r="E76" s="104">
        <v>0</v>
      </c>
      <c r="F76" s="52">
        <v>0</v>
      </c>
      <c r="G76" s="104">
        <v>33.333333333333329</v>
      </c>
      <c r="H76" s="104">
        <v>88.888888888888886</v>
      </c>
      <c r="I76" s="104">
        <v>33.333333333333329</v>
      </c>
      <c r="J76" s="104">
        <v>0</v>
      </c>
      <c r="K76" s="104">
        <v>50</v>
      </c>
      <c r="L76" s="104">
        <v>100</v>
      </c>
      <c r="M76" s="104">
        <v>83.333333333333343</v>
      </c>
      <c r="N76" s="104">
        <v>94.117647058823522</v>
      </c>
      <c r="O76" s="104">
        <v>43.119266055045877</v>
      </c>
      <c r="Y76" s="20"/>
    </row>
    <row r="77" spans="1:25" ht="13">
      <c r="A77" s="20" t="s">
        <v>637</v>
      </c>
      <c r="B77" s="52">
        <v>0</v>
      </c>
      <c r="C77" s="104">
        <v>8</v>
      </c>
      <c r="D77" s="104">
        <v>0</v>
      </c>
      <c r="E77" s="104">
        <v>0</v>
      </c>
      <c r="F77" s="52">
        <v>0</v>
      </c>
      <c r="G77" s="104">
        <v>50</v>
      </c>
      <c r="H77" s="104">
        <v>77.777777777777786</v>
      </c>
      <c r="I77" s="104">
        <v>33.333333333333329</v>
      </c>
      <c r="J77" s="104">
        <v>0</v>
      </c>
      <c r="K77" s="104">
        <v>50</v>
      </c>
      <c r="L77" s="104">
        <v>80</v>
      </c>
      <c r="M77" s="104">
        <v>83.333333333333343</v>
      </c>
      <c r="N77" s="104">
        <v>100</v>
      </c>
      <c r="O77" s="104">
        <v>39.449541284403672</v>
      </c>
      <c r="Y77" s="20"/>
    </row>
    <row r="78" spans="1:25" ht="13">
      <c r="A78" s="20" t="s">
        <v>152</v>
      </c>
      <c r="B78" s="52">
        <v>0</v>
      </c>
      <c r="C78" s="104">
        <v>0</v>
      </c>
      <c r="D78" s="104">
        <v>0</v>
      </c>
      <c r="E78" s="104">
        <v>0</v>
      </c>
      <c r="F78" s="52">
        <v>0</v>
      </c>
      <c r="G78" s="104">
        <v>0</v>
      </c>
      <c r="H78" s="104">
        <v>0</v>
      </c>
      <c r="I78" s="104">
        <v>0</v>
      </c>
      <c r="J78" s="104">
        <v>0</v>
      </c>
      <c r="K78" s="104">
        <v>0</v>
      </c>
      <c r="L78" s="104">
        <v>20</v>
      </c>
      <c r="M78" s="104">
        <v>16.666666666666664</v>
      </c>
      <c r="N78" s="104">
        <v>100</v>
      </c>
      <c r="O78" s="104">
        <v>17.431192660550458</v>
      </c>
      <c r="Y78" s="20"/>
    </row>
    <row r="79" spans="1:25" ht="13">
      <c r="A79" s="20" t="s">
        <v>154</v>
      </c>
      <c r="B79" s="52" t="s">
        <v>25</v>
      </c>
      <c r="C79" s="104" t="s">
        <v>25</v>
      </c>
      <c r="D79" s="104" t="s">
        <v>25</v>
      </c>
      <c r="E79" s="104" t="s">
        <v>25</v>
      </c>
      <c r="F79" s="52" t="s">
        <v>25</v>
      </c>
      <c r="G79" s="104" t="s">
        <v>25</v>
      </c>
      <c r="H79" s="104" t="s">
        <v>25</v>
      </c>
      <c r="I79" s="104" t="s">
        <v>25</v>
      </c>
      <c r="J79" s="104" t="s">
        <v>25</v>
      </c>
      <c r="K79" s="104" t="s">
        <v>25</v>
      </c>
      <c r="L79" s="104" t="s">
        <v>25</v>
      </c>
      <c r="M79" s="104" t="s">
        <v>25</v>
      </c>
      <c r="N79" s="104">
        <v>0</v>
      </c>
      <c r="O79" s="104">
        <v>0</v>
      </c>
      <c r="Y79" s="20"/>
    </row>
    <row r="80" spans="1:25" ht="13">
      <c r="A80" s="20" t="s">
        <v>156</v>
      </c>
      <c r="B80" s="52">
        <v>0</v>
      </c>
      <c r="C80" s="104">
        <v>0</v>
      </c>
      <c r="D80" s="104">
        <v>0</v>
      </c>
      <c r="E80" s="104">
        <v>0</v>
      </c>
      <c r="F80" s="52">
        <v>0</v>
      </c>
      <c r="G80" s="104">
        <v>0</v>
      </c>
      <c r="H80" s="104">
        <v>0</v>
      </c>
      <c r="I80" s="104">
        <v>0</v>
      </c>
      <c r="J80" s="104">
        <v>0</v>
      </c>
      <c r="K80" s="104">
        <v>0</v>
      </c>
      <c r="L80" s="104">
        <v>20</v>
      </c>
      <c r="M80" s="104">
        <v>0</v>
      </c>
      <c r="N80" s="104" t="s">
        <v>25</v>
      </c>
      <c r="O80" s="104">
        <v>1.0869565217391304</v>
      </c>
      <c r="Y80" s="20"/>
    </row>
    <row r="81" spans="1:25" ht="13">
      <c r="A81" s="20" t="s">
        <v>158</v>
      </c>
      <c r="B81" s="52">
        <v>0</v>
      </c>
      <c r="C81" s="104">
        <v>4</v>
      </c>
      <c r="D81" s="104">
        <v>0</v>
      </c>
      <c r="E81" s="104">
        <v>0</v>
      </c>
      <c r="F81" s="52">
        <v>0</v>
      </c>
      <c r="G81" s="104">
        <v>0</v>
      </c>
      <c r="H81" s="104">
        <v>0</v>
      </c>
      <c r="I81" s="104">
        <v>0</v>
      </c>
      <c r="J81" s="104">
        <v>0</v>
      </c>
      <c r="K81" s="104">
        <v>0</v>
      </c>
      <c r="L81" s="104">
        <v>20</v>
      </c>
      <c r="M81" s="104">
        <v>0</v>
      </c>
      <c r="N81" s="104" t="s">
        <v>25</v>
      </c>
      <c r="O81" s="104">
        <v>2.1739130434782608</v>
      </c>
      <c r="Y81" s="20"/>
    </row>
    <row r="82" spans="1:25" ht="13">
      <c r="A82" s="20" t="s">
        <v>160</v>
      </c>
      <c r="B82" s="52">
        <v>0</v>
      </c>
      <c r="C82" s="52">
        <v>0</v>
      </c>
      <c r="D82" s="52">
        <v>0</v>
      </c>
      <c r="E82" s="52">
        <v>0</v>
      </c>
      <c r="F82" s="52">
        <v>0</v>
      </c>
      <c r="G82" s="52">
        <v>0</v>
      </c>
      <c r="H82" s="52">
        <v>0</v>
      </c>
      <c r="I82" s="52">
        <v>0</v>
      </c>
      <c r="J82" s="52">
        <v>0</v>
      </c>
      <c r="K82" s="52">
        <v>0</v>
      </c>
      <c r="L82" s="52">
        <v>0</v>
      </c>
      <c r="M82" s="104">
        <v>0</v>
      </c>
      <c r="N82" s="104" t="s">
        <v>25</v>
      </c>
      <c r="O82" s="104">
        <v>0</v>
      </c>
      <c r="Y82" s="20"/>
    </row>
    <row r="83" spans="1:25" ht="13">
      <c r="A83" s="20" t="s">
        <v>162</v>
      </c>
      <c r="B83" s="52">
        <v>0</v>
      </c>
      <c r="C83" s="52">
        <v>0</v>
      </c>
      <c r="D83" s="52">
        <v>0</v>
      </c>
      <c r="E83" s="52">
        <v>0</v>
      </c>
      <c r="F83" s="52">
        <v>0</v>
      </c>
      <c r="G83" s="52">
        <v>0</v>
      </c>
      <c r="H83" s="52">
        <v>0</v>
      </c>
      <c r="I83" s="104">
        <v>0</v>
      </c>
      <c r="J83" s="104">
        <v>0</v>
      </c>
      <c r="K83" s="104">
        <v>0</v>
      </c>
      <c r="L83" s="104">
        <v>20</v>
      </c>
      <c r="M83" s="104">
        <v>0</v>
      </c>
      <c r="N83" s="104" t="s">
        <v>25</v>
      </c>
      <c r="O83" s="104">
        <v>1.0869565217391304</v>
      </c>
      <c r="Y83" s="20"/>
    </row>
    <row r="84" spans="1:25" ht="13">
      <c r="A84" s="20" t="s">
        <v>164</v>
      </c>
      <c r="B84" s="52">
        <v>0</v>
      </c>
      <c r="C84" s="104">
        <v>0</v>
      </c>
      <c r="D84" s="104">
        <v>0</v>
      </c>
      <c r="E84" s="104">
        <v>0</v>
      </c>
      <c r="F84" s="52">
        <v>0</v>
      </c>
      <c r="G84" s="104">
        <v>0</v>
      </c>
      <c r="H84" s="104">
        <v>0</v>
      </c>
      <c r="I84" s="104">
        <v>0</v>
      </c>
      <c r="J84" s="104">
        <v>0</v>
      </c>
      <c r="K84" s="104">
        <v>0</v>
      </c>
      <c r="L84" s="104">
        <v>20</v>
      </c>
      <c r="M84" s="104">
        <v>0</v>
      </c>
      <c r="N84" s="104">
        <v>100</v>
      </c>
      <c r="O84" s="104">
        <v>16.513761467889911</v>
      </c>
      <c r="Y84" s="20"/>
    </row>
    <row r="85" spans="1:25" ht="13">
      <c r="A85" s="20" t="s">
        <v>167</v>
      </c>
      <c r="B85" s="52" t="s">
        <v>25</v>
      </c>
      <c r="C85" s="104" t="s">
        <v>25</v>
      </c>
      <c r="D85" s="104" t="s">
        <v>25</v>
      </c>
      <c r="E85" s="104" t="s">
        <v>25</v>
      </c>
      <c r="F85" s="52" t="s">
        <v>25</v>
      </c>
      <c r="G85" s="104" t="s">
        <v>25</v>
      </c>
      <c r="H85" s="104" t="s">
        <v>25</v>
      </c>
      <c r="I85" s="104" t="s">
        <v>25</v>
      </c>
      <c r="J85" s="104" t="s">
        <v>25</v>
      </c>
      <c r="K85" s="104" t="s">
        <v>25</v>
      </c>
      <c r="L85" s="104" t="s">
        <v>25</v>
      </c>
      <c r="M85" s="104" t="s">
        <v>25</v>
      </c>
      <c r="N85" s="104">
        <v>0</v>
      </c>
      <c r="O85" s="104">
        <v>0</v>
      </c>
      <c r="Y85" s="20"/>
    </row>
    <row r="86" spans="1:25" ht="13">
      <c r="A86" s="20" t="s">
        <v>169</v>
      </c>
      <c r="B86" s="52" t="s">
        <v>25</v>
      </c>
      <c r="C86" s="104" t="s">
        <v>25</v>
      </c>
      <c r="D86" s="104" t="s">
        <v>25</v>
      </c>
      <c r="E86" s="104" t="s">
        <v>25</v>
      </c>
      <c r="F86" s="52" t="s">
        <v>25</v>
      </c>
      <c r="G86" s="104" t="s">
        <v>25</v>
      </c>
      <c r="H86" s="104" t="s">
        <v>25</v>
      </c>
      <c r="I86" s="104" t="s">
        <v>25</v>
      </c>
      <c r="J86" s="104" t="s">
        <v>25</v>
      </c>
      <c r="K86" s="104" t="s">
        <v>25</v>
      </c>
      <c r="L86" s="104" t="s">
        <v>25</v>
      </c>
      <c r="M86" s="104" t="s">
        <v>25</v>
      </c>
      <c r="N86" s="104">
        <v>52.941176470588239</v>
      </c>
      <c r="O86" s="104">
        <v>52.941176470588239</v>
      </c>
      <c r="Y86" s="20"/>
    </row>
    <row r="87" spans="1:25" ht="13">
      <c r="A87" s="20" t="s">
        <v>171</v>
      </c>
      <c r="B87" s="52" t="s">
        <v>25</v>
      </c>
      <c r="C87" s="104" t="s">
        <v>25</v>
      </c>
      <c r="D87" s="104" t="s">
        <v>25</v>
      </c>
      <c r="E87" s="104" t="s">
        <v>25</v>
      </c>
      <c r="F87" s="52" t="s">
        <v>25</v>
      </c>
      <c r="G87" s="104" t="s">
        <v>25</v>
      </c>
      <c r="H87" s="104" t="s">
        <v>25</v>
      </c>
      <c r="I87" s="104" t="s">
        <v>25</v>
      </c>
      <c r="J87" s="104" t="s">
        <v>25</v>
      </c>
      <c r="K87" s="104" t="s">
        <v>25</v>
      </c>
      <c r="L87" s="104" t="s">
        <v>25</v>
      </c>
      <c r="M87" s="104" t="s">
        <v>25</v>
      </c>
      <c r="N87" s="104">
        <v>94.117647058823522</v>
      </c>
      <c r="O87" s="104">
        <v>94.117647058823522</v>
      </c>
      <c r="Y87" s="20"/>
    </row>
    <row r="88" spans="1:25" ht="13">
      <c r="A88" s="20" t="s">
        <v>173</v>
      </c>
      <c r="B88" s="52" t="s">
        <v>25</v>
      </c>
      <c r="C88" s="104" t="s">
        <v>25</v>
      </c>
      <c r="D88" s="104" t="s">
        <v>25</v>
      </c>
      <c r="E88" s="104" t="s">
        <v>25</v>
      </c>
      <c r="F88" s="52" t="s">
        <v>25</v>
      </c>
      <c r="G88" s="104" t="s">
        <v>25</v>
      </c>
      <c r="H88" s="104" t="s">
        <v>25</v>
      </c>
      <c r="I88" s="104" t="s">
        <v>25</v>
      </c>
      <c r="J88" s="104" t="s">
        <v>25</v>
      </c>
      <c r="K88" s="104" t="s">
        <v>25</v>
      </c>
      <c r="L88" s="104" t="s">
        <v>25</v>
      </c>
      <c r="M88" s="104" t="s">
        <v>25</v>
      </c>
      <c r="N88" s="104">
        <v>100</v>
      </c>
      <c r="O88" s="104">
        <v>100</v>
      </c>
      <c r="Y88" s="20"/>
    </row>
    <row r="89" spans="1:25" ht="13">
      <c r="A89" s="20" t="s">
        <v>175</v>
      </c>
      <c r="B89" s="52" t="s">
        <v>25</v>
      </c>
      <c r="C89" s="104" t="s">
        <v>25</v>
      </c>
      <c r="D89" s="104" t="s">
        <v>25</v>
      </c>
      <c r="E89" s="104" t="s">
        <v>25</v>
      </c>
      <c r="F89" s="52" t="s">
        <v>25</v>
      </c>
      <c r="G89" s="104" t="s">
        <v>25</v>
      </c>
      <c r="H89" s="104" t="s">
        <v>25</v>
      </c>
      <c r="I89" s="104" t="s">
        <v>25</v>
      </c>
      <c r="J89" s="104" t="s">
        <v>25</v>
      </c>
      <c r="K89" s="104" t="s">
        <v>25</v>
      </c>
      <c r="L89" s="104" t="s">
        <v>25</v>
      </c>
      <c r="M89" s="104" t="s">
        <v>25</v>
      </c>
      <c r="N89" s="104">
        <v>70.588235294117652</v>
      </c>
      <c r="O89" s="104">
        <v>70.588235294117652</v>
      </c>
      <c r="Y89" s="20"/>
    </row>
    <row r="90" spans="1:25" ht="13">
      <c r="A90" s="20" t="s">
        <v>177</v>
      </c>
      <c r="B90" s="52" t="s">
        <v>25</v>
      </c>
      <c r="C90" s="104" t="s">
        <v>25</v>
      </c>
      <c r="D90" s="104" t="s">
        <v>25</v>
      </c>
      <c r="E90" s="104" t="s">
        <v>25</v>
      </c>
      <c r="F90" s="52" t="s">
        <v>25</v>
      </c>
      <c r="G90" s="104" t="s">
        <v>25</v>
      </c>
      <c r="H90" s="104" t="s">
        <v>25</v>
      </c>
      <c r="I90" s="104" t="s">
        <v>25</v>
      </c>
      <c r="J90" s="104" t="s">
        <v>25</v>
      </c>
      <c r="K90" s="104" t="s">
        <v>25</v>
      </c>
      <c r="L90" s="104" t="s">
        <v>25</v>
      </c>
      <c r="M90" s="104" t="s">
        <v>25</v>
      </c>
      <c r="N90" s="104">
        <v>100</v>
      </c>
      <c r="O90" s="104">
        <v>100</v>
      </c>
      <c r="Y90" s="20"/>
    </row>
    <row r="91" spans="1:25" ht="13">
      <c r="A91" s="20" t="s">
        <v>179</v>
      </c>
      <c r="B91" s="52" t="s">
        <v>25</v>
      </c>
      <c r="C91" s="104" t="s">
        <v>25</v>
      </c>
      <c r="D91" s="104" t="s">
        <v>25</v>
      </c>
      <c r="E91" s="104" t="s">
        <v>25</v>
      </c>
      <c r="F91" s="52" t="s">
        <v>25</v>
      </c>
      <c r="G91" s="104" t="s">
        <v>25</v>
      </c>
      <c r="H91" s="104" t="s">
        <v>25</v>
      </c>
      <c r="I91" s="104" t="s">
        <v>25</v>
      </c>
      <c r="J91" s="104" t="s">
        <v>25</v>
      </c>
      <c r="K91" s="104" t="s">
        <v>25</v>
      </c>
      <c r="L91" s="104" t="s">
        <v>25</v>
      </c>
      <c r="M91" s="104" t="s">
        <v>25</v>
      </c>
      <c r="N91" s="104">
        <v>82.35294117647058</v>
      </c>
      <c r="O91" s="104">
        <v>82.35294117647058</v>
      </c>
      <c r="Y91" s="20"/>
    </row>
  </sheetData>
  <mergeCells count="2">
    <mergeCell ref="B6:O6"/>
    <mergeCell ref="A1: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3CB8-5458-EF4F-81E7-6550EA3A0015}">
  <dimension ref="A1:Q97"/>
  <sheetViews>
    <sheetView workbookViewId="0">
      <pane ySplit="7" topLeftCell="A13" activePane="bottomLeft" state="frozen"/>
      <selection activeCell="B1" sqref="B1"/>
      <selection pane="bottomLeft" activeCell="A29" sqref="A29:XFD29"/>
    </sheetView>
  </sheetViews>
  <sheetFormatPr baseColWidth="10" defaultRowHeight="16"/>
  <cols>
    <col min="1" max="1" width="15.1640625" bestFit="1" customWidth="1"/>
    <col min="2" max="2" width="13.83203125" customWidth="1"/>
    <col min="3" max="3" width="12.1640625" bestFit="1" customWidth="1"/>
    <col min="4" max="4" width="13.83203125" customWidth="1"/>
    <col min="5" max="5" width="12.5" bestFit="1" customWidth="1"/>
    <col min="6" max="6" width="14.5" bestFit="1" customWidth="1"/>
    <col min="7" max="7" width="14" customWidth="1"/>
    <col min="8" max="8" width="15.83203125" bestFit="1" customWidth="1"/>
    <col min="9" max="9" width="12.1640625" bestFit="1" customWidth="1"/>
    <col min="10" max="10" width="12.5" bestFit="1" customWidth="1"/>
    <col min="11" max="11" width="13.83203125" customWidth="1"/>
    <col min="12" max="12" width="15.83203125" bestFit="1" customWidth="1"/>
    <col min="13" max="13" width="16" customWidth="1"/>
    <col min="14" max="14" width="19.6640625" customWidth="1"/>
  </cols>
  <sheetData>
    <row r="1" spans="1:16" ht="30" customHeight="1">
      <c r="A1" s="144" t="s">
        <v>1469</v>
      </c>
      <c r="B1" s="144"/>
      <c r="C1" s="144"/>
      <c r="D1" s="144"/>
      <c r="E1" s="144"/>
      <c r="F1" s="144"/>
      <c r="G1" s="144"/>
      <c r="H1" s="144"/>
      <c r="I1" s="144"/>
      <c r="J1" s="144"/>
      <c r="K1" s="144"/>
      <c r="L1" s="144"/>
      <c r="M1" s="144"/>
      <c r="N1" s="144"/>
      <c r="O1" s="99"/>
      <c r="P1" s="99"/>
    </row>
    <row r="2" spans="1:16" ht="16" customHeight="1">
      <c r="A2" s="151" t="s">
        <v>1349</v>
      </c>
      <c r="B2" s="151"/>
      <c r="C2" s="151"/>
      <c r="D2" s="151"/>
      <c r="E2" s="151"/>
      <c r="F2" s="151"/>
      <c r="G2" s="151"/>
      <c r="H2" s="151"/>
      <c r="I2" s="151"/>
      <c r="J2" s="151"/>
      <c r="K2" s="151"/>
      <c r="L2" s="151"/>
      <c r="M2" s="151"/>
      <c r="N2" s="151"/>
      <c r="O2" s="99"/>
      <c r="P2" s="99"/>
    </row>
    <row r="3" spans="1:16" ht="16" customHeight="1">
      <c r="A3" s="100"/>
      <c r="B3" s="100"/>
      <c r="C3" s="100"/>
      <c r="D3" s="100"/>
      <c r="E3" s="100"/>
      <c r="F3" s="100"/>
      <c r="G3" s="100"/>
      <c r="H3" s="100"/>
      <c r="I3" s="100"/>
      <c r="J3" s="100"/>
      <c r="K3" s="100"/>
      <c r="L3" s="100"/>
      <c r="M3" s="100"/>
      <c r="N3" s="100"/>
      <c r="O3" s="99"/>
      <c r="P3" s="99"/>
    </row>
    <row r="4" spans="1:16" s="53" customFormat="1" ht="13">
      <c r="B4" s="102" t="s">
        <v>624</v>
      </c>
      <c r="C4" s="102" t="s">
        <v>625</v>
      </c>
      <c r="D4" s="102" t="s">
        <v>335</v>
      </c>
      <c r="E4" s="102" t="s">
        <v>328</v>
      </c>
      <c r="F4" s="102" t="s">
        <v>640</v>
      </c>
      <c r="G4" s="102" t="s">
        <v>639</v>
      </c>
      <c r="H4" s="102" t="s">
        <v>310</v>
      </c>
      <c r="I4" s="102" t="s">
        <v>272</v>
      </c>
      <c r="J4" s="102" t="s">
        <v>321</v>
      </c>
      <c r="K4" s="102" t="s">
        <v>638</v>
      </c>
      <c r="L4" s="103" t="s">
        <v>311</v>
      </c>
      <c r="M4" s="102" t="s">
        <v>309</v>
      </c>
      <c r="N4" s="102" t="s">
        <v>291</v>
      </c>
      <c r="O4" s="102"/>
    </row>
    <row r="5" spans="1:16" s="53" customFormat="1" ht="13">
      <c r="A5" s="53" t="s">
        <v>387</v>
      </c>
      <c r="B5" s="46">
        <v>1</v>
      </c>
      <c r="C5" s="46" t="s">
        <v>1339</v>
      </c>
      <c r="D5" s="46" t="s">
        <v>1340</v>
      </c>
      <c r="E5" s="46" t="s">
        <v>1341</v>
      </c>
      <c r="F5" s="46">
        <v>3</v>
      </c>
      <c r="G5" s="46" t="s">
        <v>1341</v>
      </c>
      <c r="H5" s="46" t="s">
        <v>1345</v>
      </c>
      <c r="I5" s="46" t="s">
        <v>1343</v>
      </c>
      <c r="J5" s="46" t="s">
        <v>1342</v>
      </c>
      <c r="K5" s="46" t="s">
        <v>1344</v>
      </c>
      <c r="L5" s="106" t="s">
        <v>1346</v>
      </c>
      <c r="M5" s="46" t="s">
        <v>1347</v>
      </c>
      <c r="N5" s="46" t="s">
        <v>1348</v>
      </c>
      <c r="O5" s="102"/>
    </row>
    <row r="6" spans="1:16">
      <c r="A6" s="59" t="s">
        <v>575</v>
      </c>
      <c r="B6" s="17">
        <v>6</v>
      </c>
      <c r="C6" s="17">
        <v>25</v>
      </c>
      <c r="D6" s="17">
        <v>6</v>
      </c>
      <c r="E6" s="61">
        <v>6</v>
      </c>
      <c r="F6" s="61">
        <v>5</v>
      </c>
      <c r="G6" s="61">
        <v>6</v>
      </c>
      <c r="H6" s="60">
        <v>9</v>
      </c>
      <c r="I6" s="61">
        <v>6</v>
      </c>
      <c r="J6" s="61">
        <v>6</v>
      </c>
      <c r="K6" s="61">
        <v>6</v>
      </c>
      <c r="L6" s="60">
        <v>5</v>
      </c>
      <c r="M6" s="61">
        <v>6</v>
      </c>
      <c r="N6" s="60">
        <v>17</v>
      </c>
    </row>
    <row r="7" spans="1:16" ht="17" thickBot="1">
      <c r="A7" s="64" t="s">
        <v>1358</v>
      </c>
      <c r="B7" s="66" t="s">
        <v>653</v>
      </c>
      <c r="C7" s="66" t="s">
        <v>652</v>
      </c>
      <c r="D7" s="66" t="s">
        <v>651</v>
      </c>
      <c r="E7" s="66" t="s">
        <v>649</v>
      </c>
      <c r="F7" s="66" t="s">
        <v>650</v>
      </c>
      <c r="G7" s="66" t="s">
        <v>647</v>
      </c>
      <c r="H7" s="65" t="s">
        <v>644</v>
      </c>
      <c r="I7" s="66" t="s">
        <v>645</v>
      </c>
      <c r="J7" s="66" t="s">
        <v>648</v>
      </c>
      <c r="K7" s="66" t="s">
        <v>646</v>
      </c>
      <c r="L7" s="66" t="s">
        <v>642</v>
      </c>
      <c r="M7" s="66" t="s">
        <v>643</v>
      </c>
      <c r="N7" s="65" t="s">
        <v>641</v>
      </c>
    </row>
    <row r="8" spans="1:16" ht="17" thickTop="1">
      <c r="A8" s="20" t="s">
        <v>654</v>
      </c>
      <c r="B8" s="17" t="s">
        <v>655</v>
      </c>
      <c r="C8" s="17" t="s">
        <v>655</v>
      </c>
      <c r="D8" s="17" t="s">
        <v>655</v>
      </c>
      <c r="E8" s="17" t="s">
        <v>655</v>
      </c>
      <c r="F8" s="17">
        <v>0.47</v>
      </c>
      <c r="G8" s="17" t="s">
        <v>655</v>
      </c>
      <c r="H8" s="68" t="s">
        <v>655</v>
      </c>
      <c r="I8" s="17" t="s">
        <v>655</v>
      </c>
      <c r="J8" s="17" t="s">
        <v>655</v>
      </c>
      <c r="K8" s="17" t="s">
        <v>655</v>
      </c>
      <c r="L8" s="17" t="s">
        <v>655</v>
      </c>
      <c r="M8" s="17" t="s">
        <v>655</v>
      </c>
      <c r="N8" s="67" t="s">
        <v>655</v>
      </c>
    </row>
    <row r="9" spans="1:16">
      <c r="A9" s="69" t="s">
        <v>656</v>
      </c>
      <c r="B9" s="17" t="s">
        <v>655</v>
      </c>
      <c r="C9" s="17" t="s">
        <v>657</v>
      </c>
      <c r="D9" s="17" t="s">
        <v>655</v>
      </c>
      <c r="E9" s="17" t="s">
        <v>655</v>
      </c>
      <c r="F9" s="17" t="s">
        <v>655</v>
      </c>
      <c r="G9" s="17" t="s">
        <v>655</v>
      </c>
      <c r="H9" s="68" t="s">
        <v>655</v>
      </c>
      <c r="I9" s="17" t="s">
        <v>655</v>
      </c>
      <c r="J9" s="17" t="s">
        <v>655</v>
      </c>
      <c r="K9" s="17" t="s">
        <v>655</v>
      </c>
      <c r="L9" s="17" t="s">
        <v>655</v>
      </c>
      <c r="M9" s="17" t="s">
        <v>655</v>
      </c>
      <c r="N9" s="67" t="s">
        <v>655</v>
      </c>
    </row>
    <row r="10" spans="1:16">
      <c r="A10" s="69" t="s">
        <v>658</v>
      </c>
      <c r="B10" s="17" t="s">
        <v>655</v>
      </c>
      <c r="C10" s="17" t="s">
        <v>664</v>
      </c>
      <c r="D10" s="17" t="s">
        <v>663</v>
      </c>
      <c r="E10" s="17" t="s">
        <v>661</v>
      </c>
      <c r="F10" s="17" t="s">
        <v>662</v>
      </c>
      <c r="G10" s="17" t="s">
        <v>655</v>
      </c>
      <c r="H10" s="68" t="s">
        <v>655</v>
      </c>
      <c r="I10" s="17">
        <v>1.69</v>
      </c>
      <c r="J10" s="17">
        <v>1.69</v>
      </c>
      <c r="K10" s="17" t="s">
        <v>660</v>
      </c>
      <c r="L10" s="17">
        <v>2.61</v>
      </c>
      <c r="M10" s="17">
        <v>1.52</v>
      </c>
      <c r="N10" s="67" t="s">
        <v>659</v>
      </c>
    </row>
    <row r="11" spans="1:16">
      <c r="A11" s="20" t="s">
        <v>665</v>
      </c>
      <c r="B11" s="17" t="s">
        <v>655</v>
      </c>
      <c r="C11" s="17" t="s">
        <v>668</v>
      </c>
      <c r="D11" s="17" t="s">
        <v>655</v>
      </c>
      <c r="E11" s="17" t="s">
        <v>655</v>
      </c>
      <c r="F11" s="17" t="s">
        <v>667</v>
      </c>
      <c r="G11" s="17" t="s">
        <v>655</v>
      </c>
      <c r="H11" s="68" t="s">
        <v>655</v>
      </c>
      <c r="I11" s="17">
        <v>0.6</v>
      </c>
      <c r="J11" s="17" t="s">
        <v>655</v>
      </c>
      <c r="K11" s="17" t="s">
        <v>655</v>
      </c>
      <c r="L11" s="17" t="s">
        <v>655</v>
      </c>
      <c r="M11" s="17" t="s">
        <v>655</v>
      </c>
      <c r="N11" s="67" t="s">
        <v>666</v>
      </c>
    </row>
    <row r="12" spans="1:16">
      <c r="A12" s="20" t="s">
        <v>669</v>
      </c>
      <c r="B12" s="17" t="s">
        <v>655</v>
      </c>
      <c r="C12" s="17" t="s">
        <v>675</v>
      </c>
      <c r="D12" s="17" t="s">
        <v>655</v>
      </c>
      <c r="E12" s="17">
        <v>0.66</v>
      </c>
      <c r="F12" s="17" t="s">
        <v>674</v>
      </c>
      <c r="G12" s="17" t="s">
        <v>673</v>
      </c>
      <c r="H12" s="68" t="s">
        <v>655</v>
      </c>
      <c r="I12" s="17" t="s">
        <v>671</v>
      </c>
      <c r="J12" s="17" t="s">
        <v>655</v>
      </c>
      <c r="K12" s="17" t="s">
        <v>672</v>
      </c>
      <c r="L12" s="17">
        <v>0.77</v>
      </c>
      <c r="M12" s="17">
        <v>1.37</v>
      </c>
      <c r="N12" s="67" t="s">
        <v>670</v>
      </c>
    </row>
    <row r="13" spans="1:16">
      <c r="A13" s="20" t="s">
        <v>676</v>
      </c>
      <c r="B13" s="17" t="s">
        <v>655</v>
      </c>
      <c r="C13" s="17" t="s">
        <v>655</v>
      </c>
      <c r="D13" s="17" t="s">
        <v>655</v>
      </c>
      <c r="E13" s="17">
        <v>0.76</v>
      </c>
      <c r="F13" s="17">
        <v>2.37</v>
      </c>
      <c r="G13" s="17" t="s">
        <v>655</v>
      </c>
      <c r="H13" s="68">
        <v>2.2200000000000002</v>
      </c>
      <c r="I13" s="17">
        <v>0.71</v>
      </c>
      <c r="J13" s="17" t="s">
        <v>655</v>
      </c>
      <c r="K13" s="17" t="s">
        <v>679</v>
      </c>
      <c r="L13" s="17" t="s">
        <v>678</v>
      </c>
      <c r="M13" s="17" t="s">
        <v>655</v>
      </c>
      <c r="N13" s="67" t="s">
        <v>677</v>
      </c>
    </row>
    <row r="14" spans="1:16">
      <c r="A14" s="20" t="s">
        <v>680</v>
      </c>
      <c r="B14" s="17" t="s">
        <v>655</v>
      </c>
      <c r="C14" s="17" t="s">
        <v>689</v>
      </c>
      <c r="D14" s="17">
        <v>2.02</v>
      </c>
      <c r="E14" s="17" t="s">
        <v>687</v>
      </c>
      <c r="F14" s="17" t="s">
        <v>688</v>
      </c>
      <c r="G14" s="17">
        <v>0.98</v>
      </c>
      <c r="H14" s="68" t="s">
        <v>684</v>
      </c>
      <c r="I14" s="17" t="s">
        <v>685</v>
      </c>
      <c r="J14" s="17">
        <v>1.36</v>
      </c>
      <c r="K14" s="17" t="s">
        <v>686</v>
      </c>
      <c r="L14" s="17" t="s">
        <v>682</v>
      </c>
      <c r="M14" s="17" t="s">
        <v>683</v>
      </c>
      <c r="N14" s="67" t="s">
        <v>681</v>
      </c>
    </row>
    <row r="15" spans="1:16">
      <c r="A15" s="20" t="s">
        <v>690</v>
      </c>
      <c r="B15" s="17" t="s">
        <v>655</v>
      </c>
      <c r="C15" s="17" t="s">
        <v>655</v>
      </c>
      <c r="D15" s="17" t="s">
        <v>655</v>
      </c>
      <c r="E15" s="17" t="s">
        <v>696</v>
      </c>
      <c r="F15" s="17" t="s">
        <v>697</v>
      </c>
      <c r="G15" s="17" t="s">
        <v>694</v>
      </c>
      <c r="H15" s="68">
        <v>1.05</v>
      </c>
      <c r="I15" s="17" t="s">
        <v>692</v>
      </c>
      <c r="J15" s="17" t="s">
        <v>695</v>
      </c>
      <c r="K15" s="17" t="s">
        <v>693</v>
      </c>
      <c r="L15" s="17" t="s">
        <v>655</v>
      </c>
      <c r="M15" s="17">
        <v>3.92</v>
      </c>
      <c r="N15" s="67" t="s">
        <v>691</v>
      </c>
    </row>
    <row r="16" spans="1:16">
      <c r="A16" s="20" t="s">
        <v>698</v>
      </c>
      <c r="B16" s="17" t="s">
        <v>655</v>
      </c>
      <c r="C16" s="17">
        <v>3.91</v>
      </c>
      <c r="D16" s="17">
        <v>3.09</v>
      </c>
      <c r="E16" s="17" t="s">
        <v>706</v>
      </c>
      <c r="F16" s="17" t="s">
        <v>707</v>
      </c>
      <c r="G16" s="17" t="s">
        <v>705</v>
      </c>
      <c r="H16" s="68" t="s">
        <v>702</v>
      </c>
      <c r="I16" s="17" t="s">
        <v>703</v>
      </c>
      <c r="J16" s="17" t="s">
        <v>655</v>
      </c>
      <c r="K16" s="17" t="s">
        <v>704</v>
      </c>
      <c r="L16" s="17" t="s">
        <v>700</v>
      </c>
      <c r="M16" s="17" t="s">
        <v>701</v>
      </c>
      <c r="N16" s="67" t="s">
        <v>699</v>
      </c>
    </row>
    <row r="17" spans="1:14">
      <c r="A17" s="20" t="s">
        <v>708</v>
      </c>
      <c r="B17" s="17" t="s">
        <v>655</v>
      </c>
      <c r="C17" s="17">
        <v>1.01</v>
      </c>
      <c r="D17" s="17">
        <v>1.32</v>
      </c>
      <c r="E17" s="17" t="s">
        <v>655</v>
      </c>
      <c r="F17" s="17" t="s">
        <v>655</v>
      </c>
      <c r="G17" s="17" t="s">
        <v>655</v>
      </c>
      <c r="H17" s="71" t="s">
        <v>655</v>
      </c>
      <c r="I17" s="17" t="s">
        <v>655</v>
      </c>
      <c r="J17" s="17" t="s">
        <v>655</v>
      </c>
      <c r="K17" s="17" t="s">
        <v>655</v>
      </c>
      <c r="L17" s="17" t="s">
        <v>655</v>
      </c>
      <c r="M17" s="17" t="s">
        <v>655</v>
      </c>
      <c r="N17" s="70" t="s">
        <v>25</v>
      </c>
    </row>
    <row r="18" spans="1:14">
      <c r="A18" s="20" t="s">
        <v>709</v>
      </c>
      <c r="B18" s="17" t="s">
        <v>655</v>
      </c>
      <c r="C18" s="17" t="s">
        <v>655</v>
      </c>
      <c r="D18" s="17" t="s">
        <v>718</v>
      </c>
      <c r="E18" s="17" t="s">
        <v>716</v>
      </c>
      <c r="F18" s="17" t="s">
        <v>717</v>
      </c>
      <c r="G18" s="17" t="s">
        <v>678</v>
      </c>
      <c r="H18" s="68" t="s">
        <v>713</v>
      </c>
      <c r="I18" s="17" t="s">
        <v>655</v>
      </c>
      <c r="J18" s="17" t="s">
        <v>715</v>
      </c>
      <c r="K18" s="17" t="s">
        <v>714</v>
      </c>
      <c r="L18" s="17" t="s">
        <v>711</v>
      </c>
      <c r="M18" s="17" t="s">
        <v>712</v>
      </c>
      <c r="N18" s="67" t="s">
        <v>710</v>
      </c>
    </row>
    <row r="19" spans="1:14">
      <c r="A19" s="20" t="s">
        <v>719</v>
      </c>
      <c r="B19" s="17" t="s">
        <v>655</v>
      </c>
      <c r="C19" s="17" t="s">
        <v>727</v>
      </c>
      <c r="D19" s="17" t="s">
        <v>726</v>
      </c>
      <c r="E19" s="17" t="s">
        <v>724</v>
      </c>
      <c r="F19" s="17" t="s">
        <v>725</v>
      </c>
      <c r="G19" s="17">
        <v>0.75</v>
      </c>
      <c r="H19" s="68" t="s">
        <v>722</v>
      </c>
      <c r="I19" s="17" t="s">
        <v>655</v>
      </c>
      <c r="J19" s="17" t="s">
        <v>723</v>
      </c>
      <c r="K19" s="17">
        <v>0.46</v>
      </c>
      <c r="L19" s="17">
        <v>0.73</v>
      </c>
      <c r="M19" s="17" t="s">
        <v>721</v>
      </c>
      <c r="N19" s="67" t="s">
        <v>720</v>
      </c>
    </row>
    <row r="20" spans="1:14">
      <c r="A20" s="20" t="s">
        <v>728</v>
      </c>
      <c r="B20" s="17" t="s">
        <v>655</v>
      </c>
      <c r="C20" s="17" t="s">
        <v>655</v>
      </c>
      <c r="D20" s="17" t="s">
        <v>739</v>
      </c>
      <c r="E20" s="17" t="s">
        <v>737</v>
      </c>
      <c r="F20" s="17" t="s">
        <v>738</v>
      </c>
      <c r="G20" s="17" t="s">
        <v>735</v>
      </c>
      <c r="H20" s="68" t="s">
        <v>732</v>
      </c>
      <c r="I20" s="17" t="s">
        <v>733</v>
      </c>
      <c r="J20" s="17" t="s">
        <v>736</v>
      </c>
      <c r="K20" s="17" t="s">
        <v>734</v>
      </c>
      <c r="L20" s="17" t="s">
        <v>730</v>
      </c>
      <c r="M20" s="17" t="s">
        <v>731</v>
      </c>
      <c r="N20" s="67" t="s">
        <v>729</v>
      </c>
    </row>
    <row r="21" spans="1:14">
      <c r="A21" s="72" t="s">
        <v>740</v>
      </c>
      <c r="B21" s="17" t="s">
        <v>655</v>
      </c>
      <c r="C21" s="17" t="s">
        <v>752</v>
      </c>
      <c r="D21" s="17" t="s">
        <v>751</v>
      </c>
      <c r="E21" s="17" t="s">
        <v>749</v>
      </c>
      <c r="F21" s="17" t="s">
        <v>750</v>
      </c>
      <c r="G21" s="17" t="s">
        <v>747</v>
      </c>
      <c r="H21" s="68" t="s">
        <v>744</v>
      </c>
      <c r="I21" s="17" t="s">
        <v>745</v>
      </c>
      <c r="J21" s="17" t="s">
        <v>748</v>
      </c>
      <c r="K21" s="17" t="s">
        <v>746</v>
      </c>
      <c r="L21" s="17" t="s">
        <v>742</v>
      </c>
      <c r="M21" s="17" t="s">
        <v>743</v>
      </c>
      <c r="N21" s="67" t="s">
        <v>741</v>
      </c>
    </row>
    <row r="22" spans="1:14">
      <c r="A22" s="72" t="s">
        <v>753</v>
      </c>
      <c r="B22" s="17" t="s">
        <v>655</v>
      </c>
      <c r="C22" s="17" t="s">
        <v>765</v>
      </c>
      <c r="D22" s="17" t="s">
        <v>764</v>
      </c>
      <c r="E22" s="17" t="s">
        <v>762</v>
      </c>
      <c r="F22" s="17" t="s">
        <v>763</v>
      </c>
      <c r="G22" s="17" t="s">
        <v>760</v>
      </c>
      <c r="H22" s="68" t="s">
        <v>757</v>
      </c>
      <c r="I22" s="17" t="s">
        <v>758</v>
      </c>
      <c r="J22" s="17" t="s">
        <v>761</v>
      </c>
      <c r="K22" s="17" t="s">
        <v>759</v>
      </c>
      <c r="L22" s="17" t="s">
        <v>755</v>
      </c>
      <c r="M22" s="17" t="s">
        <v>756</v>
      </c>
      <c r="N22" s="67" t="s">
        <v>754</v>
      </c>
    </row>
    <row r="23" spans="1:14">
      <c r="A23" s="72" t="s">
        <v>766</v>
      </c>
      <c r="B23" s="17" t="s">
        <v>655</v>
      </c>
      <c r="C23" s="17" t="s">
        <v>775</v>
      </c>
      <c r="D23" s="17" t="s">
        <v>774</v>
      </c>
      <c r="E23" s="17" t="s">
        <v>772</v>
      </c>
      <c r="F23" s="17" t="s">
        <v>773</v>
      </c>
      <c r="G23" s="17">
        <v>1.99</v>
      </c>
      <c r="H23" s="68" t="s">
        <v>769</v>
      </c>
      <c r="I23" s="17">
        <v>0.83</v>
      </c>
      <c r="J23" s="17" t="s">
        <v>771</v>
      </c>
      <c r="K23" s="17" t="s">
        <v>770</v>
      </c>
      <c r="L23" s="17" t="s">
        <v>768</v>
      </c>
      <c r="M23" s="17">
        <v>3.91</v>
      </c>
      <c r="N23" s="67" t="s">
        <v>767</v>
      </c>
    </row>
    <row r="24" spans="1:14">
      <c r="A24" s="72" t="s">
        <v>776</v>
      </c>
      <c r="B24" s="17" t="s">
        <v>655</v>
      </c>
      <c r="C24" s="17" t="s">
        <v>788</v>
      </c>
      <c r="D24" s="17" t="s">
        <v>787</v>
      </c>
      <c r="E24" s="17" t="s">
        <v>785</v>
      </c>
      <c r="F24" s="17" t="s">
        <v>786</v>
      </c>
      <c r="G24" s="17" t="s">
        <v>783</v>
      </c>
      <c r="H24" s="68" t="s">
        <v>780</v>
      </c>
      <c r="I24" s="17" t="s">
        <v>781</v>
      </c>
      <c r="J24" s="17" t="s">
        <v>784</v>
      </c>
      <c r="K24" s="17" t="s">
        <v>782</v>
      </c>
      <c r="L24" s="17" t="s">
        <v>778</v>
      </c>
      <c r="M24" s="17" t="s">
        <v>779</v>
      </c>
      <c r="N24" s="67" t="s">
        <v>777</v>
      </c>
    </row>
    <row r="25" spans="1:14">
      <c r="A25" s="72" t="s">
        <v>789</v>
      </c>
      <c r="B25" s="17" t="s">
        <v>655</v>
      </c>
      <c r="C25" s="17" t="s">
        <v>801</v>
      </c>
      <c r="D25" s="17" t="s">
        <v>800</v>
      </c>
      <c r="E25" s="17" t="s">
        <v>798</v>
      </c>
      <c r="F25" s="17" t="s">
        <v>799</v>
      </c>
      <c r="G25" s="17" t="s">
        <v>796</v>
      </c>
      <c r="H25" s="68" t="s">
        <v>793</v>
      </c>
      <c r="I25" s="17" t="s">
        <v>794</v>
      </c>
      <c r="J25" s="17" t="s">
        <v>797</v>
      </c>
      <c r="K25" s="60" t="s">
        <v>795</v>
      </c>
      <c r="L25" s="17" t="s">
        <v>791</v>
      </c>
      <c r="M25" s="17" t="s">
        <v>792</v>
      </c>
      <c r="N25" s="67" t="s">
        <v>790</v>
      </c>
    </row>
    <row r="26" spans="1:14">
      <c r="A26" s="72" t="s">
        <v>802</v>
      </c>
      <c r="B26" s="17" t="s">
        <v>655</v>
      </c>
      <c r="C26" s="17" t="s">
        <v>814</v>
      </c>
      <c r="D26" s="17" t="s">
        <v>813</v>
      </c>
      <c r="E26" s="17" t="s">
        <v>811</v>
      </c>
      <c r="F26" s="17" t="s">
        <v>812</v>
      </c>
      <c r="G26" s="17" t="s">
        <v>809</v>
      </c>
      <c r="H26" s="68" t="s">
        <v>806</v>
      </c>
      <c r="I26" s="17" t="s">
        <v>807</v>
      </c>
      <c r="J26" s="17" t="s">
        <v>810</v>
      </c>
      <c r="K26" s="17" t="s">
        <v>808</v>
      </c>
      <c r="L26" s="17" t="s">
        <v>804</v>
      </c>
      <c r="M26" s="17" t="s">
        <v>805</v>
      </c>
      <c r="N26" s="67" t="s">
        <v>803</v>
      </c>
    </row>
    <row r="27" spans="1:14">
      <c r="A27" s="72" t="s">
        <v>815</v>
      </c>
      <c r="B27" s="17" t="s">
        <v>655</v>
      </c>
      <c r="C27" s="17" t="s">
        <v>826</v>
      </c>
      <c r="D27" s="17" t="s">
        <v>825</v>
      </c>
      <c r="E27" s="17" t="s">
        <v>823</v>
      </c>
      <c r="F27" s="17" t="s">
        <v>824</v>
      </c>
      <c r="G27" s="17" t="s">
        <v>821</v>
      </c>
      <c r="H27" s="68" t="s">
        <v>819</v>
      </c>
      <c r="I27" s="17">
        <v>0.65</v>
      </c>
      <c r="J27" s="17" t="s">
        <v>822</v>
      </c>
      <c r="K27" s="17" t="s">
        <v>820</v>
      </c>
      <c r="L27" s="17" t="s">
        <v>817</v>
      </c>
      <c r="M27" s="17" t="s">
        <v>818</v>
      </c>
      <c r="N27" s="67" t="s">
        <v>816</v>
      </c>
    </row>
    <row r="28" spans="1:14">
      <c r="A28" s="72" t="s">
        <v>827</v>
      </c>
      <c r="B28" s="17" t="s">
        <v>655</v>
      </c>
      <c r="C28" s="17" t="s">
        <v>655</v>
      </c>
      <c r="D28" s="17" t="s">
        <v>655</v>
      </c>
      <c r="E28" s="17" t="s">
        <v>833</v>
      </c>
      <c r="F28" s="17" t="s">
        <v>834</v>
      </c>
      <c r="G28" s="17" t="s">
        <v>655</v>
      </c>
      <c r="H28" s="68" t="s">
        <v>831</v>
      </c>
      <c r="I28" s="17" t="s">
        <v>655</v>
      </c>
      <c r="J28" s="17" t="s">
        <v>832</v>
      </c>
      <c r="K28" s="17" t="s">
        <v>655</v>
      </c>
      <c r="L28" s="17" t="s">
        <v>829</v>
      </c>
      <c r="M28" s="17" t="s">
        <v>830</v>
      </c>
      <c r="N28" s="67" t="s">
        <v>828</v>
      </c>
    </row>
    <row r="29" spans="1:14">
      <c r="A29" s="72" t="s">
        <v>835</v>
      </c>
      <c r="B29" s="17" t="s">
        <v>655</v>
      </c>
      <c r="C29" s="17" t="s">
        <v>847</v>
      </c>
      <c r="D29" s="17" t="s">
        <v>846</v>
      </c>
      <c r="E29" s="17" t="s">
        <v>844</v>
      </c>
      <c r="F29" s="17" t="s">
        <v>845</v>
      </c>
      <c r="G29" s="17" t="s">
        <v>842</v>
      </c>
      <c r="H29" s="68" t="s">
        <v>839</v>
      </c>
      <c r="I29" s="17" t="s">
        <v>840</v>
      </c>
      <c r="J29" s="17" t="s">
        <v>843</v>
      </c>
      <c r="K29" s="17" t="s">
        <v>841</v>
      </c>
      <c r="L29" s="17" t="s">
        <v>837</v>
      </c>
      <c r="M29" s="17" t="s">
        <v>838</v>
      </c>
      <c r="N29" s="67" t="s">
        <v>836</v>
      </c>
    </row>
    <row r="30" spans="1:14">
      <c r="A30" s="72" t="s">
        <v>848</v>
      </c>
      <c r="B30" s="17" t="s">
        <v>655</v>
      </c>
      <c r="C30" s="17" t="s">
        <v>859</v>
      </c>
      <c r="D30" s="17" t="s">
        <v>858</v>
      </c>
      <c r="E30" s="17" t="s">
        <v>857</v>
      </c>
      <c r="F30" s="17">
        <v>1.19</v>
      </c>
      <c r="G30" s="17" t="s">
        <v>855</v>
      </c>
      <c r="H30" s="68" t="s">
        <v>852</v>
      </c>
      <c r="I30" s="17" t="s">
        <v>853</v>
      </c>
      <c r="J30" s="17" t="s">
        <v>856</v>
      </c>
      <c r="K30" s="17" t="s">
        <v>854</v>
      </c>
      <c r="L30" s="17" t="s">
        <v>850</v>
      </c>
      <c r="M30" s="17" t="s">
        <v>851</v>
      </c>
      <c r="N30" s="67" t="s">
        <v>849</v>
      </c>
    </row>
    <row r="31" spans="1:14">
      <c r="A31" s="72" t="s">
        <v>860</v>
      </c>
      <c r="B31" s="17" t="s">
        <v>655</v>
      </c>
      <c r="C31" s="17" t="s">
        <v>872</v>
      </c>
      <c r="D31" s="17" t="s">
        <v>871</v>
      </c>
      <c r="E31" s="17" t="s">
        <v>869</v>
      </c>
      <c r="F31" s="17" t="s">
        <v>870</v>
      </c>
      <c r="G31" s="17" t="s">
        <v>867</v>
      </c>
      <c r="H31" s="68" t="s">
        <v>864</v>
      </c>
      <c r="I31" s="17" t="s">
        <v>865</v>
      </c>
      <c r="J31" s="17" t="s">
        <v>868</v>
      </c>
      <c r="K31" s="17" t="s">
        <v>866</v>
      </c>
      <c r="L31" s="17" t="s">
        <v>862</v>
      </c>
      <c r="M31" s="17" t="s">
        <v>863</v>
      </c>
      <c r="N31" s="67" t="s">
        <v>861</v>
      </c>
    </row>
    <row r="32" spans="1:14">
      <c r="A32" s="72" t="s">
        <v>873</v>
      </c>
      <c r="B32" s="17" t="s">
        <v>655</v>
      </c>
      <c r="C32" s="17">
        <v>2.98</v>
      </c>
      <c r="D32" s="17" t="s">
        <v>655</v>
      </c>
      <c r="E32" s="17" t="s">
        <v>881</v>
      </c>
      <c r="F32" s="17">
        <v>2.85</v>
      </c>
      <c r="G32" s="17" t="s">
        <v>880</v>
      </c>
      <c r="H32" s="68" t="s">
        <v>877</v>
      </c>
      <c r="I32" s="17" t="s">
        <v>878</v>
      </c>
      <c r="J32" s="17" t="s">
        <v>655</v>
      </c>
      <c r="K32" s="17" t="s">
        <v>879</v>
      </c>
      <c r="L32" s="17" t="s">
        <v>875</v>
      </c>
      <c r="M32" s="17" t="s">
        <v>876</v>
      </c>
      <c r="N32" s="67" t="s">
        <v>874</v>
      </c>
    </row>
    <row r="33" spans="1:14">
      <c r="A33" s="72" t="s">
        <v>882</v>
      </c>
      <c r="B33" s="17" t="s">
        <v>655</v>
      </c>
      <c r="C33" s="17" t="s">
        <v>655</v>
      </c>
      <c r="D33" s="17" t="s">
        <v>655</v>
      </c>
      <c r="E33" s="17" t="s">
        <v>889</v>
      </c>
      <c r="F33" s="17" t="s">
        <v>890</v>
      </c>
      <c r="G33" s="17" t="s">
        <v>888</v>
      </c>
      <c r="H33" s="68" t="s">
        <v>886</v>
      </c>
      <c r="I33" s="17">
        <v>1.64</v>
      </c>
      <c r="J33" s="17" t="s">
        <v>655</v>
      </c>
      <c r="K33" s="17" t="s">
        <v>887</v>
      </c>
      <c r="L33" s="17" t="s">
        <v>884</v>
      </c>
      <c r="M33" s="17" t="s">
        <v>885</v>
      </c>
      <c r="N33" s="67" t="s">
        <v>883</v>
      </c>
    </row>
    <row r="34" spans="1:14">
      <c r="A34" s="72" t="s">
        <v>891</v>
      </c>
      <c r="B34" s="17" t="s">
        <v>655</v>
      </c>
      <c r="C34" s="17">
        <v>4.24</v>
      </c>
      <c r="D34" s="17" t="s">
        <v>655</v>
      </c>
      <c r="E34" s="17" t="s">
        <v>898</v>
      </c>
      <c r="F34" s="17" t="s">
        <v>899</v>
      </c>
      <c r="G34" s="17" t="s">
        <v>897</v>
      </c>
      <c r="H34" s="68" t="s">
        <v>895</v>
      </c>
      <c r="I34" s="17" t="s">
        <v>655</v>
      </c>
      <c r="J34" s="17">
        <v>1.67</v>
      </c>
      <c r="K34" s="17" t="s">
        <v>896</v>
      </c>
      <c r="L34" s="17" t="s">
        <v>893</v>
      </c>
      <c r="M34" s="17" t="s">
        <v>894</v>
      </c>
      <c r="N34" s="67" t="s">
        <v>892</v>
      </c>
    </row>
    <row r="35" spans="1:14">
      <c r="A35" s="72" t="s">
        <v>900</v>
      </c>
      <c r="B35" s="17" t="s">
        <v>655</v>
      </c>
      <c r="C35" s="17" t="s">
        <v>912</v>
      </c>
      <c r="D35" s="17" t="s">
        <v>911</v>
      </c>
      <c r="E35" s="17" t="s">
        <v>909</v>
      </c>
      <c r="F35" s="17" t="s">
        <v>910</v>
      </c>
      <c r="G35" s="17" t="s">
        <v>907</v>
      </c>
      <c r="H35" s="68" t="s">
        <v>904</v>
      </c>
      <c r="I35" s="17" t="s">
        <v>905</v>
      </c>
      <c r="J35" s="17" t="s">
        <v>908</v>
      </c>
      <c r="K35" s="17" t="s">
        <v>906</v>
      </c>
      <c r="L35" s="17" t="s">
        <v>902</v>
      </c>
      <c r="M35" s="17" t="s">
        <v>903</v>
      </c>
      <c r="N35" s="67" t="s">
        <v>901</v>
      </c>
    </row>
    <row r="36" spans="1:14">
      <c r="A36" s="72" t="s">
        <v>913</v>
      </c>
      <c r="B36" s="17" t="s">
        <v>655</v>
      </c>
      <c r="C36" s="17" t="s">
        <v>655</v>
      </c>
      <c r="D36" s="17" t="s">
        <v>655</v>
      </c>
      <c r="E36" s="17" t="s">
        <v>655</v>
      </c>
      <c r="F36" s="17">
        <v>2.4500000000000002</v>
      </c>
      <c r="G36" s="17" t="s">
        <v>919</v>
      </c>
      <c r="H36" s="68" t="s">
        <v>917</v>
      </c>
      <c r="I36" s="17">
        <v>2.87</v>
      </c>
      <c r="J36" s="17" t="s">
        <v>655</v>
      </c>
      <c r="K36" s="17" t="s">
        <v>918</v>
      </c>
      <c r="L36" s="17" t="s">
        <v>915</v>
      </c>
      <c r="M36" s="17" t="s">
        <v>916</v>
      </c>
      <c r="N36" s="67" t="s">
        <v>914</v>
      </c>
    </row>
    <row r="37" spans="1:14">
      <c r="A37" s="72" t="s">
        <v>920</v>
      </c>
      <c r="B37" s="17" t="s">
        <v>655</v>
      </c>
      <c r="C37" s="17" t="s">
        <v>932</v>
      </c>
      <c r="D37" s="17" t="s">
        <v>931</v>
      </c>
      <c r="E37" s="17" t="s">
        <v>929</v>
      </c>
      <c r="F37" s="17" t="s">
        <v>930</v>
      </c>
      <c r="G37" s="17" t="s">
        <v>927</v>
      </c>
      <c r="H37" s="68" t="s">
        <v>924</v>
      </c>
      <c r="I37" s="17" t="s">
        <v>925</v>
      </c>
      <c r="J37" s="17" t="s">
        <v>928</v>
      </c>
      <c r="K37" s="17" t="s">
        <v>926</v>
      </c>
      <c r="L37" s="17" t="s">
        <v>922</v>
      </c>
      <c r="M37" s="17" t="s">
        <v>923</v>
      </c>
      <c r="N37" s="67" t="s">
        <v>921</v>
      </c>
    </row>
    <row r="38" spans="1:14">
      <c r="A38" s="72" t="s">
        <v>1310</v>
      </c>
      <c r="B38" s="17" t="s">
        <v>655</v>
      </c>
      <c r="C38" s="17" t="s">
        <v>655</v>
      </c>
      <c r="D38" s="17" t="s">
        <v>655</v>
      </c>
      <c r="E38" s="17" t="s">
        <v>655</v>
      </c>
      <c r="F38" s="17" t="s">
        <v>655</v>
      </c>
      <c r="G38" s="17">
        <v>1.18</v>
      </c>
      <c r="H38" s="68" t="s">
        <v>1312</v>
      </c>
      <c r="I38" s="17" t="s">
        <v>655</v>
      </c>
      <c r="J38" s="17" t="s">
        <v>655</v>
      </c>
      <c r="K38" s="17">
        <v>1.57</v>
      </c>
      <c r="L38" s="17" t="s">
        <v>1313</v>
      </c>
      <c r="M38" s="17">
        <v>0.91</v>
      </c>
      <c r="N38" s="67" t="s">
        <v>25</v>
      </c>
    </row>
    <row r="39" spans="1:14">
      <c r="A39" s="72" t="s">
        <v>933</v>
      </c>
      <c r="B39" s="17" t="s">
        <v>655</v>
      </c>
      <c r="C39" s="17" t="s">
        <v>655</v>
      </c>
      <c r="D39" s="17" t="s">
        <v>655</v>
      </c>
      <c r="E39" s="17" t="s">
        <v>941</v>
      </c>
      <c r="F39" s="17" t="s">
        <v>655</v>
      </c>
      <c r="G39" s="17" t="s">
        <v>940</v>
      </c>
      <c r="H39" s="68" t="s">
        <v>937</v>
      </c>
      <c r="I39" s="17" t="s">
        <v>938</v>
      </c>
      <c r="J39" s="17" t="s">
        <v>655</v>
      </c>
      <c r="K39" s="17" t="s">
        <v>939</v>
      </c>
      <c r="L39" s="17" t="s">
        <v>935</v>
      </c>
      <c r="M39" s="17" t="s">
        <v>936</v>
      </c>
      <c r="N39" s="67" t="s">
        <v>934</v>
      </c>
    </row>
    <row r="40" spans="1:14">
      <c r="A40" s="72" t="s">
        <v>942</v>
      </c>
      <c r="B40" s="17" t="s">
        <v>655</v>
      </c>
      <c r="C40" s="17" t="s">
        <v>655</v>
      </c>
      <c r="D40" s="17" t="s">
        <v>655</v>
      </c>
      <c r="E40" s="17" t="s">
        <v>655</v>
      </c>
      <c r="F40" s="17" t="s">
        <v>655</v>
      </c>
      <c r="G40" s="17" t="s">
        <v>948</v>
      </c>
      <c r="H40" s="68" t="s">
        <v>946</v>
      </c>
      <c r="I40" s="17" t="s">
        <v>655</v>
      </c>
      <c r="J40" s="17" t="s">
        <v>655</v>
      </c>
      <c r="K40" s="17" t="s">
        <v>947</v>
      </c>
      <c r="L40" s="17" t="s">
        <v>944</v>
      </c>
      <c r="M40" s="17" t="s">
        <v>945</v>
      </c>
      <c r="N40" s="67" t="s">
        <v>943</v>
      </c>
    </row>
    <row r="41" spans="1:14">
      <c r="A41" s="72" t="s">
        <v>949</v>
      </c>
      <c r="B41" s="17" t="s">
        <v>655</v>
      </c>
      <c r="C41" s="17" t="s">
        <v>655</v>
      </c>
      <c r="D41" s="17" t="s">
        <v>655</v>
      </c>
      <c r="E41" s="17">
        <v>0.75</v>
      </c>
      <c r="F41" s="17">
        <v>2.85</v>
      </c>
      <c r="G41" s="17" t="s">
        <v>955</v>
      </c>
      <c r="H41" s="68" t="s">
        <v>953</v>
      </c>
      <c r="I41" s="17">
        <v>1.18</v>
      </c>
      <c r="J41" s="17">
        <v>1.2</v>
      </c>
      <c r="K41" s="17" t="s">
        <v>954</v>
      </c>
      <c r="L41" s="17" t="s">
        <v>951</v>
      </c>
      <c r="M41" s="17" t="s">
        <v>952</v>
      </c>
      <c r="N41" s="67" t="s">
        <v>950</v>
      </c>
    </row>
    <row r="42" spans="1:14">
      <c r="A42" s="72" t="s">
        <v>956</v>
      </c>
      <c r="B42" s="17" t="s">
        <v>655</v>
      </c>
      <c r="C42" s="17" t="s">
        <v>655</v>
      </c>
      <c r="D42" s="17" t="s">
        <v>655</v>
      </c>
      <c r="E42" s="17" t="s">
        <v>655</v>
      </c>
      <c r="F42" s="17" t="s">
        <v>655</v>
      </c>
      <c r="G42" s="17" t="s">
        <v>655</v>
      </c>
      <c r="H42" s="68" t="s">
        <v>960</v>
      </c>
      <c r="I42" s="17" t="s">
        <v>655</v>
      </c>
      <c r="J42" s="17" t="s">
        <v>655</v>
      </c>
      <c r="K42" s="17" t="s">
        <v>655</v>
      </c>
      <c r="L42" s="17" t="s">
        <v>958</v>
      </c>
      <c r="M42" s="17" t="s">
        <v>959</v>
      </c>
      <c r="N42" s="67" t="s">
        <v>957</v>
      </c>
    </row>
    <row r="43" spans="1:14">
      <c r="A43" s="72" t="s">
        <v>961</v>
      </c>
      <c r="B43" s="17" t="s">
        <v>655</v>
      </c>
      <c r="C43" s="17" t="s">
        <v>655</v>
      </c>
      <c r="D43" s="17" t="s">
        <v>655</v>
      </c>
      <c r="E43" s="17" t="s">
        <v>969</v>
      </c>
      <c r="F43" s="17">
        <v>3.97</v>
      </c>
      <c r="G43" s="17" t="s">
        <v>967</v>
      </c>
      <c r="H43" s="68" t="s">
        <v>965</v>
      </c>
      <c r="I43" s="17">
        <v>0.86</v>
      </c>
      <c r="J43" s="17" t="s">
        <v>968</v>
      </c>
      <c r="K43" s="17" t="s">
        <v>966</v>
      </c>
      <c r="L43" s="17" t="s">
        <v>963</v>
      </c>
      <c r="M43" s="17" t="s">
        <v>964</v>
      </c>
      <c r="N43" s="67" t="s">
        <v>962</v>
      </c>
    </row>
    <row r="44" spans="1:14">
      <c r="A44" s="72" t="s">
        <v>970</v>
      </c>
      <c r="B44" s="17" t="s">
        <v>655</v>
      </c>
      <c r="C44" s="17" t="s">
        <v>655</v>
      </c>
      <c r="D44" s="17" t="s">
        <v>655</v>
      </c>
      <c r="E44" s="17" t="s">
        <v>655</v>
      </c>
      <c r="F44" s="17" t="s">
        <v>655</v>
      </c>
      <c r="G44" s="17">
        <v>1.71</v>
      </c>
      <c r="H44" s="68" t="s">
        <v>974</v>
      </c>
      <c r="I44" s="17" t="s">
        <v>655</v>
      </c>
      <c r="J44" s="17" t="s">
        <v>655</v>
      </c>
      <c r="K44" s="17">
        <v>1.51</v>
      </c>
      <c r="L44" s="17" t="s">
        <v>972</v>
      </c>
      <c r="M44" s="17" t="s">
        <v>973</v>
      </c>
      <c r="N44" s="67" t="s">
        <v>971</v>
      </c>
    </row>
    <row r="45" spans="1:14">
      <c r="A45" s="73" t="s">
        <v>975</v>
      </c>
      <c r="B45" s="17" t="s">
        <v>655</v>
      </c>
      <c r="C45" s="17" t="s">
        <v>655</v>
      </c>
      <c r="D45" s="17" t="s">
        <v>655</v>
      </c>
      <c r="E45" s="17" t="s">
        <v>655</v>
      </c>
      <c r="F45" s="17" t="s">
        <v>655</v>
      </c>
      <c r="G45" s="17" t="s">
        <v>981</v>
      </c>
      <c r="H45" s="68" t="s">
        <v>979</v>
      </c>
      <c r="I45" s="17">
        <v>0.71</v>
      </c>
      <c r="J45" s="17" t="s">
        <v>655</v>
      </c>
      <c r="K45" s="17" t="s">
        <v>980</v>
      </c>
      <c r="L45" s="17" t="s">
        <v>977</v>
      </c>
      <c r="M45" s="17" t="s">
        <v>978</v>
      </c>
      <c r="N45" s="67" t="s">
        <v>976</v>
      </c>
    </row>
    <row r="46" spans="1:14" ht="17" thickBot="1">
      <c r="A46" s="74" t="s">
        <v>982</v>
      </c>
      <c r="B46" s="76" t="s">
        <v>1352</v>
      </c>
      <c r="C46" s="76">
        <v>97.05</v>
      </c>
      <c r="D46" s="76">
        <v>104.23</v>
      </c>
      <c r="E46" s="76">
        <v>59.36</v>
      </c>
      <c r="F46" s="76">
        <v>112.52</v>
      </c>
      <c r="G46" s="76">
        <v>174.44</v>
      </c>
      <c r="H46" s="75">
        <v>599.02</v>
      </c>
      <c r="I46" s="76">
        <v>62.29</v>
      </c>
      <c r="J46" s="76">
        <v>71.56</v>
      </c>
      <c r="K46" s="76">
        <v>314.26</v>
      </c>
      <c r="L46" s="75">
        <v>1016.62</v>
      </c>
      <c r="M46" s="75">
        <v>1465.09</v>
      </c>
      <c r="N46" s="75">
        <v>13704.15</v>
      </c>
    </row>
    <row r="47" spans="1:14">
      <c r="A47" s="72" t="s">
        <v>983</v>
      </c>
      <c r="B47" s="17" t="s">
        <v>655</v>
      </c>
      <c r="C47" s="17" t="s">
        <v>655</v>
      </c>
      <c r="D47" s="17" t="s">
        <v>655</v>
      </c>
      <c r="E47" s="17" t="s">
        <v>655</v>
      </c>
      <c r="F47" s="17" t="s">
        <v>984</v>
      </c>
      <c r="G47" s="17" t="s">
        <v>655</v>
      </c>
      <c r="H47" s="68" t="s">
        <v>655</v>
      </c>
      <c r="I47" s="17" t="s">
        <v>655</v>
      </c>
      <c r="J47" s="17" t="s">
        <v>655</v>
      </c>
      <c r="K47" s="17" t="s">
        <v>655</v>
      </c>
      <c r="L47" s="17" t="s">
        <v>655</v>
      </c>
      <c r="M47" s="17" t="s">
        <v>655</v>
      </c>
      <c r="N47" s="68" t="s">
        <v>655</v>
      </c>
    </row>
    <row r="48" spans="1:14">
      <c r="A48" s="72" t="s">
        <v>985</v>
      </c>
      <c r="B48" s="17" t="s">
        <v>655</v>
      </c>
      <c r="C48" s="17" t="s">
        <v>655</v>
      </c>
      <c r="D48" s="17" t="s">
        <v>655</v>
      </c>
      <c r="E48" s="17" t="s">
        <v>986</v>
      </c>
      <c r="F48" s="17" t="s">
        <v>987</v>
      </c>
      <c r="G48" s="17" t="s">
        <v>655</v>
      </c>
      <c r="H48" s="68" t="s">
        <v>655</v>
      </c>
      <c r="I48" s="17" t="s">
        <v>655</v>
      </c>
      <c r="J48" s="17" t="s">
        <v>655</v>
      </c>
      <c r="K48" s="17" t="s">
        <v>655</v>
      </c>
      <c r="L48" s="17" t="s">
        <v>655</v>
      </c>
      <c r="M48" s="17" t="s">
        <v>655</v>
      </c>
      <c r="N48" s="68" t="s">
        <v>655</v>
      </c>
    </row>
    <row r="49" spans="1:14">
      <c r="A49" s="72" t="s">
        <v>89</v>
      </c>
      <c r="B49" s="17" t="s">
        <v>655</v>
      </c>
      <c r="C49" s="17" t="s">
        <v>999</v>
      </c>
      <c r="D49" s="17" t="s">
        <v>998</v>
      </c>
      <c r="E49" s="17" t="s">
        <v>996</v>
      </c>
      <c r="F49" s="17" t="s">
        <v>997</v>
      </c>
      <c r="G49" s="17" t="s">
        <v>994</v>
      </c>
      <c r="H49" s="68" t="s">
        <v>991</v>
      </c>
      <c r="I49" s="17" t="s">
        <v>992</v>
      </c>
      <c r="J49" s="17" t="s">
        <v>995</v>
      </c>
      <c r="K49" s="17" t="s">
        <v>993</v>
      </c>
      <c r="L49" s="17" t="s">
        <v>989</v>
      </c>
      <c r="M49" s="17" t="s">
        <v>990</v>
      </c>
      <c r="N49" s="68" t="s">
        <v>988</v>
      </c>
    </row>
    <row r="50" spans="1:14">
      <c r="A50" s="72" t="s">
        <v>91</v>
      </c>
      <c r="B50" s="17">
        <v>6.52</v>
      </c>
      <c r="C50" s="17" t="s">
        <v>1011</v>
      </c>
      <c r="D50" s="17" t="s">
        <v>1010</v>
      </c>
      <c r="E50" s="17" t="s">
        <v>1008</v>
      </c>
      <c r="F50" s="17" t="s">
        <v>1009</v>
      </c>
      <c r="G50" s="17" t="s">
        <v>1006</v>
      </c>
      <c r="H50" s="68" t="s">
        <v>1003</v>
      </c>
      <c r="I50" s="17" t="s">
        <v>1004</v>
      </c>
      <c r="J50" s="17" t="s">
        <v>1007</v>
      </c>
      <c r="K50" s="17" t="s">
        <v>1005</v>
      </c>
      <c r="L50" s="17" t="s">
        <v>1001</v>
      </c>
      <c r="M50" s="17" t="s">
        <v>1002</v>
      </c>
      <c r="N50" s="68" t="s">
        <v>1000</v>
      </c>
    </row>
    <row r="51" spans="1:14" ht="17" thickBot="1">
      <c r="A51" s="74" t="s">
        <v>1264</v>
      </c>
      <c r="B51" s="76">
        <v>26.07</v>
      </c>
      <c r="C51" s="76">
        <v>13.11</v>
      </c>
      <c r="D51" s="76">
        <v>12.25</v>
      </c>
      <c r="E51" s="76">
        <v>16.440000000000001</v>
      </c>
      <c r="F51" s="76">
        <v>34.82</v>
      </c>
      <c r="G51" s="76">
        <v>68.23</v>
      </c>
      <c r="H51" s="75">
        <v>40.06</v>
      </c>
      <c r="I51" s="76">
        <v>3.25</v>
      </c>
      <c r="J51" s="76">
        <v>9.0399999999999991</v>
      </c>
      <c r="K51" s="76">
        <v>20.83</v>
      </c>
      <c r="L51" s="76">
        <v>15.67</v>
      </c>
      <c r="M51" s="76">
        <v>54.94</v>
      </c>
      <c r="N51" s="75">
        <v>163.16999999999999</v>
      </c>
    </row>
    <row r="52" spans="1:14">
      <c r="A52" s="6" t="s">
        <v>93</v>
      </c>
      <c r="B52" s="17" t="s">
        <v>655</v>
      </c>
      <c r="C52" s="17">
        <v>3.23</v>
      </c>
      <c r="D52" s="17" t="s">
        <v>655</v>
      </c>
      <c r="E52" s="17" t="s">
        <v>655</v>
      </c>
      <c r="F52" s="17" t="s">
        <v>655</v>
      </c>
      <c r="G52" s="17">
        <v>1.36</v>
      </c>
      <c r="H52" s="68" t="s">
        <v>655</v>
      </c>
      <c r="I52" s="17" t="s">
        <v>655</v>
      </c>
      <c r="J52" s="17" t="s">
        <v>655</v>
      </c>
      <c r="K52" s="17">
        <v>0.94</v>
      </c>
      <c r="L52" s="17">
        <v>1.1000000000000001</v>
      </c>
      <c r="M52" s="17" t="s">
        <v>655</v>
      </c>
      <c r="N52" s="68" t="s">
        <v>655</v>
      </c>
    </row>
    <row r="53" spans="1:14">
      <c r="A53" s="6" t="s">
        <v>95</v>
      </c>
      <c r="B53" s="17" t="s">
        <v>655</v>
      </c>
      <c r="C53" s="17" t="s">
        <v>655</v>
      </c>
      <c r="D53" s="17">
        <v>2.23</v>
      </c>
      <c r="E53" s="17" t="s">
        <v>655</v>
      </c>
      <c r="F53" s="17" t="s">
        <v>655</v>
      </c>
      <c r="G53" s="17">
        <v>1.0900000000000001</v>
      </c>
      <c r="H53" s="68" t="s">
        <v>655</v>
      </c>
      <c r="I53" s="17" t="s">
        <v>655</v>
      </c>
      <c r="J53" s="17" t="s">
        <v>655</v>
      </c>
      <c r="K53" s="17" t="s">
        <v>1012</v>
      </c>
      <c r="L53" s="17" t="s">
        <v>655</v>
      </c>
      <c r="M53" s="17" t="s">
        <v>655</v>
      </c>
      <c r="N53" s="68" t="s">
        <v>655</v>
      </c>
    </row>
    <row r="54" spans="1:14">
      <c r="A54" s="6" t="s">
        <v>97</v>
      </c>
      <c r="B54" s="17" t="s">
        <v>655</v>
      </c>
      <c r="C54" s="17" t="s">
        <v>1018</v>
      </c>
      <c r="D54" s="17" t="s">
        <v>655</v>
      </c>
      <c r="E54" s="17" t="s">
        <v>655</v>
      </c>
      <c r="F54" s="17" t="s">
        <v>1465</v>
      </c>
      <c r="G54" s="17" t="s">
        <v>1017</v>
      </c>
      <c r="H54" s="68" t="s">
        <v>1014</v>
      </c>
      <c r="I54" s="17" t="s">
        <v>1015</v>
      </c>
      <c r="J54" s="17" t="s">
        <v>655</v>
      </c>
      <c r="K54" s="17" t="s">
        <v>1016</v>
      </c>
      <c r="L54" s="17" t="s">
        <v>1013</v>
      </c>
      <c r="M54" s="17">
        <v>2.57</v>
      </c>
      <c r="N54" s="68" t="s">
        <v>655</v>
      </c>
    </row>
    <row r="55" spans="1:14" ht="17" thickBot="1">
      <c r="A55" s="77" t="s">
        <v>1019</v>
      </c>
      <c r="B55" s="76" t="s">
        <v>1467</v>
      </c>
      <c r="C55" s="63">
        <v>19.95</v>
      </c>
      <c r="D55" s="143">
        <v>6.7</v>
      </c>
      <c r="E55" s="63" t="s">
        <v>1468</v>
      </c>
      <c r="F55" s="143">
        <v>763</v>
      </c>
      <c r="G55" s="63">
        <v>5.28</v>
      </c>
      <c r="H55" s="62">
        <v>18.88</v>
      </c>
      <c r="I55" s="63">
        <v>2.36</v>
      </c>
      <c r="J55" s="63" t="s">
        <v>1466</v>
      </c>
      <c r="K55" s="63">
        <v>3.74</v>
      </c>
      <c r="L55" s="63">
        <v>3.5</v>
      </c>
      <c r="M55" s="62">
        <v>7.7</v>
      </c>
      <c r="N55" s="62" t="s">
        <v>1350</v>
      </c>
    </row>
    <row r="56" spans="1:14" ht="17" thickBot="1">
      <c r="A56" s="78" t="s">
        <v>99</v>
      </c>
      <c r="B56" s="80" t="s">
        <v>655</v>
      </c>
      <c r="C56" s="80">
        <v>15.98</v>
      </c>
      <c r="D56" s="80">
        <v>1.87</v>
      </c>
      <c r="E56" s="80" t="s">
        <v>655</v>
      </c>
      <c r="F56" s="80">
        <v>20.83</v>
      </c>
      <c r="G56" s="80" t="s">
        <v>1464</v>
      </c>
      <c r="H56" s="79" t="s">
        <v>1461</v>
      </c>
      <c r="I56" s="80" t="s">
        <v>1462</v>
      </c>
      <c r="J56" s="80" t="s">
        <v>655</v>
      </c>
      <c r="K56" s="80" t="s">
        <v>1463</v>
      </c>
      <c r="L56" s="80" t="s">
        <v>1459</v>
      </c>
      <c r="M56" s="80" t="s">
        <v>1460</v>
      </c>
      <c r="N56" s="79" t="s">
        <v>655</v>
      </c>
    </row>
    <row r="57" spans="1:14">
      <c r="A57" s="72" t="s">
        <v>101</v>
      </c>
      <c r="B57" s="17" t="s">
        <v>655</v>
      </c>
      <c r="C57" s="17" t="s">
        <v>1031</v>
      </c>
      <c r="D57" s="17" t="s">
        <v>1030</v>
      </c>
      <c r="E57" s="17" t="s">
        <v>1028</v>
      </c>
      <c r="F57" s="17" t="s">
        <v>1029</v>
      </c>
      <c r="G57" s="17" t="s">
        <v>1026</v>
      </c>
      <c r="H57" s="68" t="s">
        <v>1023</v>
      </c>
      <c r="I57" s="17" t="s">
        <v>1024</v>
      </c>
      <c r="J57" s="17" t="s">
        <v>1027</v>
      </c>
      <c r="K57" s="17" t="s">
        <v>1025</v>
      </c>
      <c r="L57" s="17" t="s">
        <v>1021</v>
      </c>
      <c r="M57" s="17" t="s">
        <v>1022</v>
      </c>
      <c r="N57" s="68" t="s">
        <v>1020</v>
      </c>
    </row>
    <row r="58" spans="1:14">
      <c r="A58" s="72" t="s">
        <v>103</v>
      </c>
      <c r="B58" s="17" t="s">
        <v>1044</v>
      </c>
      <c r="C58" s="17" t="s">
        <v>1043</v>
      </c>
      <c r="D58" s="17" t="s">
        <v>1042</v>
      </c>
      <c r="E58" s="17" t="s">
        <v>1040</v>
      </c>
      <c r="F58" s="17" t="s">
        <v>1041</v>
      </c>
      <c r="G58" s="17" t="s">
        <v>1038</v>
      </c>
      <c r="H58" s="68" t="s">
        <v>1035</v>
      </c>
      <c r="I58" s="17" t="s">
        <v>1036</v>
      </c>
      <c r="J58" s="17" t="s">
        <v>1039</v>
      </c>
      <c r="K58" s="17" t="s">
        <v>1037</v>
      </c>
      <c r="L58" s="17" t="s">
        <v>1033</v>
      </c>
      <c r="M58" s="17" t="s">
        <v>1034</v>
      </c>
      <c r="N58" s="68" t="s">
        <v>1032</v>
      </c>
    </row>
    <row r="59" spans="1:14">
      <c r="A59" s="72" t="s">
        <v>629</v>
      </c>
      <c r="B59" s="17" t="s">
        <v>655</v>
      </c>
      <c r="C59" s="17" t="s">
        <v>1046</v>
      </c>
      <c r="D59" s="17" t="s">
        <v>655</v>
      </c>
      <c r="E59" s="17">
        <v>4.07</v>
      </c>
      <c r="F59" s="17">
        <v>5.32</v>
      </c>
      <c r="G59" s="17" t="s">
        <v>655</v>
      </c>
      <c r="H59" s="68">
        <v>1.23</v>
      </c>
      <c r="I59" s="17" t="s">
        <v>655</v>
      </c>
      <c r="J59" s="17" t="s">
        <v>655</v>
      </c>
      <c r="K59" s="17" t="s">
        <v>655</v>
      </c>
      <c r="L59" s="17" t="s">
        <v>655</v>
      </c>
      <c r="M59" s="17" t="s">
        <v>655</v>
      </c>
      <c r="N59" s="68" t="s">
        <v>1045</v>
      </c>
    </row>
    <row r="60" spans="1:14">
      <c r="A60" s="72" t="s">
        <v>630</v>
      </c>
      <c r="B60" s="17" t="s">
        <v>655</v>
      </c>
      <c r="C60" s="17" t="s">
        <v>1050</v>
      </c>
      <c r="D60" s="17">
        <v>2.09</v>
      </c>
      <c r="E60" s="17">
        <v>7.14</v>
      </c>
      <c r="F60" s="17" t="s">
        <v>1049</v>
      </c>
      <c r="G60" s="17" t="s">
        <v>655</v>
      </c>
      <c r="H60" s="68">
        <v>12.31</v>
      </c>
      <c r="I60" s="17" t="s">
        <v>655</v>
      </c>
      <c r="J60" s="17">
        <v>0.91</v>
      </c>
      <c r="K60" s="17" t="s">
        <v>655</v>
      </c>
      <c r="L60" s="17" t="s">
        <v>1047</v>
      </c>
      <c r="M60" s="17" t="s">
        <v>1048</v>
      </c>
      <c r="N60" s="68" t="s">
        <v>655</v>
      </c>
    </row>
    <row r="61" spans="1:14">
      <c r="A61" s="72" t="s">
        <v>631</v>
      </c>
      <c r="B61" s="17" t="s">
        <v>655</v>
      </c>
      <c r="C61" s="17" t="s">
        <v>1061</v>
      </c>
      <c r="D61" s="17" t="s">
        <v>1060</v>
      </c>
      <c r="E61" s="17" t="s">
        <v>1058</v>
      </c>
      <c r="F61" s="17" t="s">
        <v>1059</v>
      </c>
      <c r="G61" s="17" t="s">
        <v>1056</v>
      </c>
      <c r="H61" s="68" t="s">
        <v>1054</v>
      </c>
      <c r="I61" s="17">
        <v>1.2</v>
      </c>
      <c r="J61" s="17" t="s">
        <v>1057</v>
      </c>
      <c r="K61" s="17" t="s">
        <v>1055</v>
      </c>
      <c r="L61" s="17" t="s">
        <v>1052</v>
      </c>
      <c r="M61" s="17" t="s">
        <v>1053</v>
      </c>
      <c r="N61" s="68" t="s">
        <v>1051</v>
      </c>
    </row>
    <row r="62" spans="1:14">
      <c r="A62" s="72" t="s">
        <v>632</v>
      </c>
      <c r="B62" s="17" t="s">
        <v>655</v>
      </c>
      <c r="C62" s="17">
        <v>3.17</v>
      </c>
      <c r="D62" s="17" t="s">
        <v>655</v>
      </c>
      <c r="E62" s="17">
        <v>1.78</v>
      </c>
      <c r="F62" s="17">
        <v>48.87</v>
      </c>
      <c r="G62" s="17" t="s">
        <v>1067</v>
      </c>
      <c r="H62" s="68" t="s">
        <v>1065</v>
      </c>
      <c r="I62" s="17" t="s">
        <v>655</v>
      </c>
      <c r="J62" s="17" t="s">
        <v>655</v>
      </c>
      <c r="K62" s="17" t="s">
        <v>1066</v>
      </c>
      <c r="L62" s="17" t="s">
        <v>1063</v>
      </c>
      <c r="M62" s="17" t="s">
        <v>1064</v>
      </c>
      <c r="N62" s="68" t="s">
        <v>1062</v>
      </c>
    </row>
    <row r="63" spans="1:14" ht="17" thickBot="1">
      <c r="A63" s="77" t="s">
        <v>1068</v>
      </c>
      <c r="B63" s="63">
        <v>107.62</v>
      </c>
      <c r="C63" s="63">
        <v>62.68</v>
      </c>
      <c r="D63" s="63">
        <v>86.11</v>
      </c>
      <c r="E63" s="63">
        <v>29.01</v>
      </c>
      <c r="F63" s="63">
        <v>144.61000000000001</v>
      </c>
      <c r="G63" s="63">
        <v>108.76</v>
      </c>
      <c r="H63" s="62">
        <v>223.12</v>
      </c>
      <c r="I63" s="63">
        <v>10.61</v>
      </c>
      <c r="J63" s="63">
        <v>37.119999999999997</v>
      </c>
      <c r="K63" s="63">
        <v>311.33</v>
      </c>
      <c r="L63" s="63">
        <v>294.85000000000002</v>
      </c>
      <c r="M63" s="63">
        <v>751.71</v>
      </c>
      <c r="N63" s="62">
        <v>4690.42</v>
      </c>
    </row>
    <row r="64" spans="1:14" ht="17" thickBot="1">
      <c r="A64" s="78" t="s">
        <v>113</v>
      </c>
      <c r="B64" s="80" t="s">
        <v>655</v>
      </c>
      <c r="C64" s="80" t="s">
        <v>1080</v>
      </c>
      <c r="D64" s="80" t="s">
        <v>1079</v>
      </c>
      <c r="E64" s="80" t="s">
        <v>1077</v>
      </c>
      <c r="F64" s="80" t="s">
        <v>1078</v>
      </c>
      <c r="G64" s="80" t="s">
        <v>1075</v>
      </c>
      <c r="H64" s="79" t="s">
        <v>1072</v>
      </c>
      <c r="I64" s="80" t="s">
        <v>1073</v>
      </c>
      <c r="J64" s="80" t="s">
        <v>1076</v>
      </c>
      <c r="K64" s="80" t="s">
        <v>1074</v>
      </c>
      <c r="L64" s="80" t="s">
        <v>1070</v>
      </c>
      <c r="M64" s="80" t="s">
        <v>1071</v>
      </c>
      <c r="N64" s="79" t="s">
        <v>1069</v>
      </c>
    </row>
    <row r="65" spans="1:14">
      <c r="A65" s="72" t="s">
        <v>633</v>
      </c>
      <c r="B65" s="17" t="s">
        <v>655</v>
      </c>
      <c r="C65" s="17" t="s">
        <v>1092</v>
      </c>
      <c r="D65" s="17" t="s">
        <v>1091</v>
      </c>
      <c r="E65" s="17" t="s">
        <v>1089</v>
      </c>
      <c r="F65" s="17" t="s">
        <v>1090</v>
      </c>
      <c r="G65" s="17" t="s">
        <v>1087</v>
      </c>
      <c r="H65" s="68" t="s">
        <v>1084</v>
      </c>
      <c r="I65" s="17" t="s">
        <v>1085</v>
      </c>
      <c r="J65" s="17" t="s">
        <v>1088</v>
      </c>
      <c r="K65" s="17" t="s">
        <v>1086</v>
      </c>
      <c r="L65" s="17" t="s">
        <v>1082</v>
      </c>
      <c r="M65" s="17" t="s">
        <v>1083</v>
      </c>
      <c r="N65" s="68" t="s">
        <v>1081</v>
      </c>
    </row>
    <row r="66" spans="1:14">
      <c r="A66" s="72" t="s">
        <v>634</v>
      </c>
      <c r="B66" s="17" t="s">
        <v>655</v>
      </c>
      <c r="C66" s="17" t="s">
        <v>1103</v>
      </c>
      <c r="D66" s="17" t="s">
        <v>1102</v>
      </c>
      <c r="E66" s="17" t="s">
        <v>1100</v>
      </c>
      <c r="F66" s="17" t="s">
        <v>1101</v>
      </c>
      <c r="G66" s="17" t="s">
        <v>1099</v>
      </c>
      <c r="H66" s="68" t="s">
        <v>1096</v>
      </c>
      <c r="I66" s="17" t="s">
        <v>1097</v>
      </c>
      <c r="J66" s="17" t="s">
        <v>655</v>
      </c>
      <c r="K66" s="17" t="s">
        <v>1098</v>
      </c>
      <c r="L66" s="17" t="s">
        <v>1094</v>
      </c>
      <c r="M66" s="17" t="s">
        <v>1095</v>
      </c>
      <c r="N66" s="68" t="s">
        <v>1093</v>
      </c>
    </row>
    <row r="67" spans="1:14" ht="17" thickBot="1">
      <c r="A67" s="72" t="s">
        <v>635</v>
      </c>
      <c r="B67" s="17" t="s">
        <v>655</v>
      </c>
      <c r="C67" s="17" t="s">
        <v>1114</v>
      </c>
      <c r="D67" s="17" t="s">
        <v>1113</v>
      </c>
      <c r="E67" s="17" t="s">
        <v>1111</v>
      </c>
      <c r="F67" s="17" t="s">
        <v>1112</v>
      </c>
      <c r="G67" s="17" t="s">
        <v>1110</v>
      </c>
      <c r="H67" s="68" t="s">
        <v>1107</v>
      </c>
      <c r="I67" s="17" t="s">
        <v>1108</v>
      </c>
      <c r="J67" s="17" t="s">
        <v>655</v>
      </c>
      <c r="K67" s="17" t="s">
        <v>1109</v>
      </c>
      <c r="L67" s="17" t="s">
        <v>1105</v>
      </c>
      <c r="M67" s="17" t="s">
        <v>1106</v>
      </c>
      <c r="N67" s="68" t="s">
        <v>1104</v>
      </c>
    </row>
    <row r="68" spans="1:14">
      <c r="A68" s="91" t="s">
        <v>124</v>
      </c>
      <c r="B68" s="92" t="s">
        <v>655</v>
      </c>
      <c r="C68" s="92" t="s">
        <v>655</v>
      </c>
      <c r="D68" s="92" t="s">
        <v>655</v>
      </c>
      <c r="E68" s="92" t="s">
        <v>655</v>
      </c>
      <c r="F68" s="92" t="s">
        <v>655</v>
      </c>
      <c r="G68" s="92" t="s">
        <v>1121</v>
      </c>
      <c r="H68" s="93" t="s">
        <v>1118</v>
      </c>
      <c r="I68" s="92" t="s">
        <v>1119</v>
      </c>
      <c r="J68" s="92" t="s">
        <v>655</v>
      </c>
      <c r="K68" s="92" t="s">
        <v>1120</v>
      </c>
      <c r="L68" s="92" t="s">
        <v>1116</v>
      </c>
      <c r="M68" s="92" t="s">
        <v>1117</v>
      </c>
      <c r="N68" s="93" t="s">
        <v>1115</v>
      </c>
    </row>
    <row r="69" spans="1:14" ht="17" thickBot="1">
      <c r="A69" s="94" t="s">
        <v>121</v>
      </c>
      <c r="B69" s="89" t="s">
        <v>25</v>
      </c>
      <c r="C69" s="89" t="s">
        <v>25</v>
      </c>
      <c r="D69" s="89" t="s">
        <v>25</v>
      </c>
      <c r="E69" s="89" t="s">
        <v>25</v>
      </c>
      <c r="F69" s="89" t="s">
        <v>25</v>
      </c>
      <c r="G69" s="89" t="s">
        <v>25</v>
      </c>
      <c r="H69" s="89" t="s">
        <v>25</v>
      </c>
      <c r="I69" s="89" t="s">
        <v>25</v>
      </c>
      <c r="J69" s="89" t="s">
        <v>25</v>
      </c>
      <c r="K69" s="89" t="s">
        <v>25</v>
      </c>
      <c r="L69" s="89" t="s">
        <v>25</v>
      </c>
      <c r="M69" s="89" t="s">
        <v>25</v>
      </c>
      <c r="N69" s="90" t="s">
        <v>1311</v>
      </c>
    </row>
    <row r="70" spans="1:14">
      <c r="A70" s="5" t="s">
        <v>1122</v>
      </c>
      <c r="B70" s="17" t="s">
        <v>655</v>
      </c>
      <c r="C70" s="17" t="s">
        <v>655</v>
      </c>
      <c r="D70" s="17" t="s">
        <v>655</v>
      </c>
      <c r="E70" s="17" t="s">
        <v>655</v>
      </c>
      <c r="F70" s="17" t="s">
        <v>655</v>
      </c>
      <c r="G70" s="17" t="s">
        <v>655</v>
      </c>
      <c r="H70" s="68" t="s">
        <v>655</v>
      </c>
      <c r="I70" s="17" t="s">
        <v>655</v>
      </c>
      <c r="J70" s="17" t="s">
        <v>655</v>
      </c>
      <c r="K70" s="17" t="s">
        <v>655</v>
      </c>
      <c r="L70" s="17" t="s">
        <v>655</v>
      </c>
      <c r="M70" s="17" t="s">
        <v>655</v>
      </c>
      <c r="N70" s="68" t="s">
        <v>655</v>
      </c>
    </row>
    <row r="71" spans="1:14">
      <c r="A71" s="5" t="s">
        <v>1123</v>
      </c>
      <c r="B71" s="17" t="s">
        <v>655</v>
      </c>
      <c r="C71" s="17" t="s">
        <v>655</v>
      </c>
      <c r="D71" s="17" t="s">
        <v>655</v>
      </c>
      <c r="E71" s="17" t="s">
        <v>655</v>
      </c>
      <c r="F71" s="17" t="s">
        <v>655</v>
      </c>
      <c r="G71" s="17" t="s">
        <v>655</v>
      </c>
      <c r="H71" s="68" t="s">
        <v>655</v>
      </c>
      <c r="I71" s="17" t="s">
        <v>655</v>
      </c>
      <c r="J71" s="17" t="s">
        <v>655</v>
      </c>
      <c r="K71" s="17" t="s">
        <v>655</v>
      </c>
      <c r="L71" s="17" t="s">
        <v>655</v>
      </c>
      <c r="M71" s="17" t="s">
        <v>655</v>
      </c>
      <c r="N71" s="68" t="s">
        <v>1124</v>
      </c>
    </row>
    <row r="72" spans="1:14">
      <c r="A72" s="5" t="s">
        <v>1125</v>
      </c>
      <c r="B72" s="17" t="s">
        <v>655</v>
      </c>
      <c r="C72" s="17">
        <v>13.74</v>
      </c>
      <c r="D72" s="17" t="s">
        <v>655</v>
      </c>
      <c r="E72" s="17" t="s">
        <v>655</v>
      </c>
      <c r="F72" s="17" t="s">
        <v>655</v>
      </c>
      <c r="G72" s="17" t="s">
        <v>655</v>
      </c>
      <c r="H72" s="68" t="s">
        <v>655</v>
      </c>
      <c r="I72" s="17" t="s">
        <v>655</v>
      </c>
      <c r="J72" s="17" t="s">
        <v>655</v>
      </c>
      <c r="K72" s="17">
        <v>6.39</v>
      </c>
      <c r="L72" s="17" t="s">
        <v>655</v>
      </c>
      <c r="M72" s="17" t="s">
        <v>655</v>
      </c>
      <c r="N72" s="68" t="s">
        <v>1126</v>
      </c>
    </row>
    <row r="73" spans="1:14">
      <c r="A73" s="5" t="s">
        <v>1127</v>
      </c>
      <c r="B73" s="17" t="s">
        <v>655</v>
      </c>
      <c r="C73" s="17" t="s">
        <v>1138</v>
      </c>
      <c r="D73" s="17" t="s">
        <v>1137</v>
      </c>
      <c r="E73" s="17" t="s">
        <v>1136</v>
      </c>
      <c r="F73" s="17" t="s">
        <v>655</v>
      </c>
      <c r="G73" s="17" t="s">
        <v>1134</v>
      </c>
      <c r="H73" s="68" t="s">
        <v>1131</v>
      </c>
      <c r="I73" s="17" t="s">
        <v>1132</v>
      </c>
      <c r="J73" s="17" t="s">
        <v>1135</v>
      </c>
      <c r="K73" s="17" t="s">
        <v>1133</v>
      </c>
      <c r="L73" s="17" t="s">
        <v>1129</v>
      </c>
      <c r="M73" s="17" t="s">
        <v>1130</v>
      </c>
      <c r="N73" s="68" t="s">
        <v>1128</v>
      </c>
    </row>
    <row r="74" spans="1:14">
      <c r="A74" s="5" t="s">
        <v>1139</v>
      </c>
      <c r="B74" s="17" t="s">
        <v>655</v>
      </c>
      <c r="C74" s="68">
        <v>1204.8800000000001</v>
      </c>
      <c r="D74" s="17" t="s">
        <v>655</v>
      </c>
      <c r="E74" s="17" t="s">
        <v>655</v>
      </c>
      <c r="F74" s="17" t="s">
        <v>655</v>
      </c>
      <c r="G74" s="17" t="s">
        <v>655</v>
      </c>
      <c r="H74" s="68">
        <v>3.73</v>
      </c>
      <c r="I74" s="17" t="s">
        <v>655</v>
      </c>
      <c r="J74" s="17" t="s">
        <v>655</v>
      </c>
      <c r="K74" s="17" t="s">
        <v>655</v>
      </c>
      <c r="L74" s="17" t="s">
        <v>655</v>
      </c>
      <c r="M74" s="17" t="s">
        <v>655</v>
      </c>
      <c r="N74" s="68" t="s">
        <v>1140</v>
      </c>
    </row>
    <row r="75" spans="1:14">
      <c r="A75" s="5" t="s">
        <v>1141</v>
      </c>
      <c r="B75" s="17" t="s">
        <v>655</v>
      </c>
      <c r="C75" s="17" t="s">
        <v>655</v>
      </c>
      <c r="D75" s="17" t="s">
        <v>655</v>
      </c>
      <c r="E75" s="17" t="s">
        <v>655</v>
      </c>
      <c r="F75" s="17" t="s">
        <v>655</v>
      </c>
      <c r="G75" s="17" t="s">
        <v>655</v>
      </c>
      <c r="H75" s="68" t="s">
        <v>655</v>
      </c>
      <c r="I75" s="17" t="s">
        <v>655</v>
      </c>
      <c r="J75" s="17" t="s">
        <v>655</v>
      </c>
      <c r="K75" s="17" t="s">
        <v>655</v>
      </c>
      <c r="L75" s="17" t="s">
        <v>655</v>
      </c>
      <c r="M75" s="17" t="s">
        <v>655</v>
      </c>
      <c r="N75" s="68" t="s">
        <v>1142</v>
      </c>
    </row>
    <row r="76" spans="1:14">
      <c r="A76" s="5" t="s">
        <v>1143</v>
      </c>
      <c r="B76" s="17" t="s">
        <v>655</v>
      </c>
      <c r="C76" s="17" t="s">
        <v>655</v>
      </c>
      <c r="D76" s="17" t="s">
        <v>655</v>
      </c>
      <c r="E76" s="17" t="s">
        <v>1145</v>
      </c>
      <c r="F76" s="17" t="s">
        <v>655</v>
      </c>
      <c r="G76" s="17" t="s">
        <v>655</v>
      </c>
      <c r="H76" s="68">
        <v>10.210000000000001</v>
      </c>
      <c r="I76" s="17" t="s">
        <v>655</v>
      </c>
      <c r="J76" s="17" t="s">
        <v>655</v>
      </c>
      <c r="K76" s="17">
        <v>6.35</v>
      </c>
      <c r="L76" s="17">
        <v>75.540000000000006</v>
      </c>
      <c r="M76" s="17" t="s">
        <v>655</v>
      </c>
      <c r="N76" s="68" t="s">
        <v>1144</v>
      </c>
    </row>
    <row r="77" spans="1:14">
      <c r="A77" s="5" t="s">
        <v>1146</v>
      </c>
      <c r="B77" s="17" t="s">
        <v>655</v>
      </c>
      <c r="C77" s="17" t="s">
        <v>1157</v>
      </c>
      <c r="D77" s="17" t="s">
        <v>1156</v>
      </c>
      <c r="E77" s="17" t="s">
        <v>1155</v>
      </c>
      <c r="F77" s="17" t="s">
        <v>655</v>
      </c>
      <c r="G77" s="17" t="s">
        <v>1153</v>
      </c>
      <c r="H77" s="68" t="s">
        <v>1150</v>
      </c>
      <c r="I77" s="17" t="s">
        <v>1151</v>
      </c>
      <c r="J77" s="17" t="s">
        <v>1154</v>
      </c>
      <c r="K77" s="17" t="s">
        <v>1152</v>
      </c>
      <c r="L77" s="17" t="s">
        <v>1148</v>
      </c>
      <c r="M77" s="17" t="s">
        <v>1149</v>
      </c>
      <c r="N77" s="68" t="s">
        <v>1147</v>
      </c>
    </row>
    <row r="78" spans="1:14">
      <c r="A78" s="5" t="s">
        <v>1158</v>
      </c>
      <c r="B78" s="17" t="s">
        <v>655</v>
      </c>
      <c r="C78" s="17" t="s">
        <v>1165</v>
      </c>
      <c r="D78" s="17">
        <v>23.79</v>
      </c>
      <c r="E78" s="17">
        <v>4.62</v>
      </c>
      <c r="F78" s="17" t="s">
        <v>655</v>
      </c>
      <c r="G78" s="17" t="s">
        <v>1164</v>
      </c>
      <c r="H78" s="68" t="s">
        <v>1162</v>
      </c>
      <c r="I78" s="17">
        <v>4.83</v>
      </c>
      <c r="J78" s="17" t="s">
        <v>655</v>
      </c>
      <c r="K78" s="17" t="s">
        <v>1163</v>
      </c>
      <c r="L78" s="17" t="s">
        <v>1160</v>
      </c>
      <c r="M78" s="17" t="s">
        <v>1161</v>
      </c>
      <c r="N78" s="68" t="s">
        <v>1159</v>
      </c>
    </row>
    <row r="79" spans="1:14">
      <c r="A79" s="5" t="s">
        <v>144</v>
      </c>
      <c r="B79" s="17" t="s">
        <v>655</v>
      </c>
      <c r="C79" s="17">
        <v>31.07</v>
      </c>
      <c r="D79" s="17" t="s">
        <v>655</v>
      </c>
      <c r="E79" s="17" t="s">
        <v>655</v>
      </c>
      <c r="F79" s="17">
        <v>47.8</v>
      </c>
      <c r="G79" s="17" t="s">
        <v>655</v>
      </c>
      <c r="H79" s="17" t="s">
        <v>655</v>
      </c>
      <c r="I79" s="17" t="s">
        <v>655</v>
      </c>
      <c r="J79" s="17" t="s">
        <v>655</v>
      </c>
      <c r="K79" s="17" t="s">
        <v>655</v>
      </c>
      <c r="L79" s="17" t="s">
        <v>655</v>
      </c>
      <c r="M79" s="17" t="s">
        <v>655</v>
      </c>
      <c r="N79" s="86" t="s">
        <v>25</v>
      </c>
    </row>
    <row r="80" spans="1:14">
      <c r="A80" s="5" t="s">
        <v>1166</v>
      </c>
      <c r="B80" s="17" t="s">
        <v>655</v>
      </c>
      <c r="C80" s="17" t="s">
        <v>655</v>
      </c>
      <c r="D80" s="17" t="s">
        <v>655</v>
      </c>
      <c r="E80" s="17" t="s">
        <v>655</v>
      </c>
      <c r="F80" s="17" t="s">
        <v>655</v>
      </c>
      <c r="G80" s="17" t="s">
        <v>655</v>
      </c>
      <c r="H80" s="68" t="s">
        <v>655</v>
      </c>
      <c r="I80" s="17" t="s">
        <v>655</v>
      </c>
      <c r="J80" s="17" t="s">
        <v>655</v>
      </c>
      <c r="K80" s="17" t="s">
        <v>655</v>
      </c>
      <c r="L80" s="17" t="s">
        <v>1168</v>
      </c>
      <c r="M80" s="17" t="s">
        <v>655</v>
      </c>
      <c r="N80" s="68" t="s">
        <v>1167</v>
      </c>
    </row>
    <row r="81" spans="1:17">
      <c r="A81" s="5" t="s">
        <v>1169</v>
      </c>
      <c r="B81" s="17" t="s">
        <v>655</v>
      </c>
      <c r="C81" s="17" t="s">
        <v>1177</v>
      </c>
      <c r="D81" s="17" t="s">
        <v>655</v>
      </c>
      <c r="E81" s="17" t="s">
        <v>655</v>
      </c>
      <c r="F81" s="17" t="s">
        <v>655</v>
      </c>
      <c r="G81" s="17" t="s">
        <v>1176</v>
      </c>
      <c r="H81" s="68" t="s">
        <v>1173</v>
      </c>
      <c r="I81" s="17" t="s">
        <v>1174</v>
      </c>
      <c r="J81" s="17" t="s">
        <v>655</v>
      </c>
      <c r="K81" s="17" t="s">
        <v>1175</v>
      </c>
      <c r="L81" s="17" t="s">
        <v>1171</v>
      </c>
      <c r="M81" s="17" t="s">
        <v>1172</v>
      </c>
      <c r="N81" s="68" t="s">
        <v>1170</v>
      </c>
    </row>
    <row r="82" spans="1:17">
      <c r="A82" s="5" t="s">
        <v>1178</v>
      </c>
      <c r="B82" s="17" t="s">
        <v>655</v>
      </c>
      <c r="C82" s="17" t="s">
        <v>1186</v>
      </c>
      <c r="D82" s="17" t="s">
        <v>655</v>
      </c>
      <c r="E82" s="17" t="s">
        <v>655</v>
      </c>
      <c r="F82" s="17" t="s">
        <v>655</v>
      </c>
      <c r="G82" s="17" t="s">
        <v>1185</v>
      </c>
      <c r="H82" s="68" t="s">
        <v>1182</v>
      </c>
      <c r="I82" s="17" t="s">
        <v>1183</v>
      </c>
      <c r="J82" s="17" t="s">
        <v>655</v>
      </c>
      <c r="K82" s="17" t="s">
        <v>1184</v>
      </c>
      <c r="L82" s="17" t="s">
        <v>1180</v>
      </c>
      <c r="M82" s="17" t="s">
        <v>1181</v>
      </c>
      <c r="N82" s="68" t="s">
        <v>1179</v>
      </c>
    </row>
    <row r="83" spans="1:17">
      <c r="A83" s="5" t="s">
        <v>1187</v>
      </c>
      <c r="B83" s="17" t="s">
        <v>655</v>
      </c>
      <c r="C83" s="17" t="s">
        <v>655</v>
      </c>
      <c r="D83" s="17" t="s">
        <v>655</v>
      </c>
      <c r="E83" s="17" t="s">
        <v>655</v>
      </c>
      <c r="F83" s="17" t="s">
        <v>655</v>
      </c>
      <c r="G83" s="17" t="s">
        <v>655</v>
      </c>
      <c r="H83" s="68" t="s">
        <v>655</v>
      </c>
      <c r="I83" s="17" t="s">
        <v>655</v>
      </c>
      <c r="J83" s="17" t="s">
        <v>655</v>
      </c>
      <c r="K83" s="17" t="s">
        <v>655</v>
      </c>
      <c r="L83" s="17">
        <v>23.32</v>
      </c>
      <c r="M83" s="17">
        <v>19.739999999999998</v>
      </c>
      <c r="N83" s="68" t="s">
        <v>1188</v>
      </c>
    </row>
    <row r="84" spans="1:17">
      <c r="A84" s="5" t="s">
        <v>154</v>
      </c>
      <c r="B84" s="87" t="s">
        <v>25</v>
      </c>
      <c r="C84" s="87" t="s">
        <v>25</v>
      </c>
      <c r="D84" s="87" t="s">
        <v>25</v>
      </c>
      <c r="E84" s="87" t="s">
        <v>25</v>
      </c>
      <c r="F84" s="87" t="s">
        <v>25</v>
      </c>
      <c r="G84" s="87" t="s">
        <v>25</v>
      </c>
      <c r="H84" s="87" t="s">
        <v>25</v>
      </c>
      <c r="I84" s="87" t="s">
        <v>25</v>
      </c>
      <c r="J84" s="87" t="s">
        <v>25</v>
      </c>
      <c r="K84" s="87" t="s">
        <v>25</v>
      </c>
      <c r="L84" s="87" t="s">
        <v>25</v>
      </c>
      <c r="M84" s="87" t="s">
        <v>25</v>
      </c>
      <c r="N84" s="86" t="s">
        <v>655</v>
      </c>
    </row>
    <row r="85" spans="1:17">
      <c r="A85" s="5" t="s">
        <v>156</v>
      </c>
      <c r="B85" s="17" t="s">
        <v>655</v>
      </c>
      <c r="C85" s="17" t="s">
        <v>655</v>
      </c>
      <c r="D85" s="17" t="s">
        <v>655</v>
      </c>
      <c r="E85" s="17" t="s">
        <v>655</v>
      </c>
      <c r="F85" s="17" t="s">
        <v>655</v>
      </c>
      <c r="G85" s="17" t="s">
        <v>655</v>
      </c>
      <c r="H85" s="17" t="s">
        <v>655</v>
      </c>
      <c r="I85" s="17" t="s">
        <v>655</v>
      </c>
      <c r="J85" s="17" t="s">
        <v>655</v>
      </c>
      <c r="K85" s="17" t="s">
        <v>655</v>
      </c>
      <c r="L85" s="17">
        <v>11.93</v>
      </c>
      <c r="M85" s="17" t="s">
        <v>655</v>
      </c>
      <c r="N85" s="86" t="s">
        <v>25</v>
      </c>
    </row>
    <row r="86" spans="1:17">
      <c r="A86" s="5" t="s">
        <v>158</v>
      </c>
      <c r="B86" s="17" t="s">
        <v>655</v>
      </c>
      <c r="C86" s="17">
        <v>12.6</v>
      </c>
      <c r="D86" s="17" t="s">
        <v>655</v>
      </c>
      <c r="E86" s="17" t="s">
        <v>655</v>
      </c>
      <c r="F86" s="17" t="s">
        <v>655</v>
      </c>
      <c r="G86" s="17" t="s">
        <v>655</v>
      </c>
      <c r="H86" s="17" t="s">
        <v>655</v>
      </c>
      <c r="I86" s="17" t="s">
        <v>655</v>
      </c>
      <c r="J86" s="17" t="s">
        <v>655</v>
      </c>
      <c r="K86" s="17" t="s">
        <v>655</v>
      </c>
      <c r="L86" s="17">
        <v>14.34</v>
      </c>
      <c r="M86" s="17" t="s">
        <v>655</v>
      </c>
      <c r="N86" s="86" t="s">
        <v>25</v>
      </c>
    </row>
    <row r="87" spans="1:17">
      <c r="A87" s="5" t="s">
        <v>160</v>
      </c>
      <c r="B87" s="17" t="s">
        <v>655</v>
      </c>
      <c r="C87" s="17" t="s">
        <v>655</v>
      </c>
      <c r="D87" s="17" t="s">
        <v>655</v>
      </c>
      <c r="E87" s="17" t="s">
        <v>655</v>
      </c>
      <c r="F87" s="17" t="s">
        <v>655</v>
      </c>
      <c r="G87" s="17" t="s">
        <v>655</v>
      </c>
      <c r="H87" s="17" t="s">
        <v>655</v>
      </c>
      <c r="I87" s="17" t="s">
        <v>655</v>
      </c>
      <c r="J87" s="17" t="s">
        <v>655</v>
      </c>
      <c r="K87" s="17" t="s">
        <v>655</v>
      </c>
      <c r="L87" s="17" t="s">
        <v>655</v>
      </c>
      <c r="M87" s="17" t="s">
        <v>655</v>
      </c>
      <c r="N87" s="86" t="s">
        <v>25</v>
      </c>
    </row>
    <row r="88" spans="1:17" s="105" customFormat="1">
      <c r="A88" s="39" t="s">
        <v>162</v>
      </c>
      <c r="B88" s="60" t="s">
        <v>655</v>
      </c>
      <c r="C88" s="60" t="s">
        <v>655</v>
      </c>
      <c r="D88" s="60" t="s">
        <v>655</v>
      </c>
      <c r="E88" s="60" t="s">
        <v>655</v>
      </c>
      <c r="F88" s="60" t="s">
        <v>655</v>
      </c>
      <c r="G88" s="60" t="s">
        <v>655</v>
      </c>
      <c r="H88" s="60" t="s">
        <v>655</v>
      </c>
      <c r="I88" s="60" t="s">
        <v>655</v>
      </c>
      <c r="J88" s="60" t="s">
        <v>655</v>
      </c>
      <c r="K88" s="60" t="s">
        <v>655</v>
      </c>
      <c r="L88" s="60">
        <v>11.82</v>
      </c>
      <c r="M88" s="60" t="s">
        <v>655</v>
      </c>
      <c r="N88" s="86" t="s">
        <v>25</v>
      </c>
      <c r="O88"/>
      <c r="P88"/>
      <c r="Q88"/>
    </row>
    <row r="89" spans="1:17">
      <c r="A89" s="5" t="s">
        <v>1189</v>
      </c>
      <c r="B89" s="17" t="s">
        <v>655</v>
      </c>
      <c r="C89" s="17" t="s">
        <v>655</v>
      </c>
      <c r="D89" s="17" t="s">
        <v>655</v>
      </c>
      <c r="E89" s="17" t="s">
        <v>655</v>
      </c>
      <c r="F89" s="17" t="s">
        <v>655</v>
      </c>
      <c r="G89" s="17" t="s">
        <v>655</v>
      </c>
      <c r="H89" s="68" t="s">
        <v>655</v>
      </c>
      <c r="I89" s="17" t="s">
        <v>655</v>
      </c>
      <c r="J89" s="17" t="s">
        <v>655</v>
      </c>
      <c r="K89" s="17" t="s">
        <v>655</v>
      </c>
      <c r="L89" s="17">
        <v>89.68</v>
      </c>
      <c r="M89" s="17" t="s">
        <v>655</v>
      </c>
      <c r="N89" s="68" t="s">
        <v>1190</v>
      </c>
    </row>
    <row r="90" spans="1:17" ht="17" thickBot="1">
      <c r="A90" s="74" t="s">
        <v>1191</v>
      </c>
      <c r="B90" s="76" t="s">
        <v>1351</v>
      </c>
      <c r="C90" s="75">
        <v>336.4</v>
      </c>
      <c r="D90" s="75">
        <v>170.43</v>
      </c>
      <c r="E90" s="75">
        <v>64.95</v>
      </c>
      <c r="F90" s="75">
        <v>908.2</v>
      </c>
      <c r="G90" s="75">
        <v>142.38</v>
      </c>
      <c r="H90" s="75">
        <v>233.42</v>
      </c>
      <c r="I90" s="75">
        <v>64.209999999999994</v>
      </c>
      <c r="J90" s="75" t="s">
        <v>1470</v>
      </c>
      <c r="K90" s="75">
        <v>208.42</v>
      </c>
      <c r="L90" s="75">
        <v>1346.96</v>
      </c>
      <c r="M90" s="75">
        <v>169.19</v>
      </c>
      <c r="N90" s="75">
        <v>5745.62</v>
      </c>
    </row>
    <row r="91" spans="1:17">
      <c r="A91" s="5" t="s">
        <v>167</v>
      </c>
      <c r="B91" s="87" t="s">
        <v>25</v>
      </c>
      <c r="C91" s="87" t="s">
        <v>25</v>
      </c>
      <c r="D91" s="87" t="s">
        <v>25</v>
      </c>
      <c r="E91" s="87" t="s">
        <v>25</v>
      </c>
      <c r="F91" s="87" t="s">
        <v>25</v>
      </c>
      <c r="G91" s="87" t="s">
        <v>25</v>
      </c>
      <c r="H91" s="87" t="s">
        <v>25</v>
      </c>
      <c r="I91" s="87" t="s">
        <v>25</v>
      </c>
      <c r="J91" s="87" t="s">
        <v>25</v>
      </c>
      <c r="K91" s="87" t="s">
        <v>25</v>
      </c>
      <c r="L91" s="87" t="s">
        <v>25</v>
      </c>
      <c r="M91" s="87" t="s">
        <v>25</v>
      </c>
      <c r="N91" s="86" t="s">
        <v>655</v>
      </c>
    </row>
    <row r="92" spans="1:17">
      <c r="A92" s="5" t="s">
        <v>169</v>
      </c>
      <c r="B92" s="87" t="s">
        <v>25</v>
      </c>
      <c r="C92" s="87" t="s">
        <v>25</v>
      </c>
      <c r="D92" s="87" t="s">
        <v>25</v>
      </c>
      <c r="E92" s="87" t="s">
        <v>25</v>
      </c>
      <c r="F92" s="87" t="s">
        <v>25</v>
      </c>
      <c r="G92" s="87" t="s">
        <v>25</v>
      </c>
      <c r="H92" s="87" t="s">
        <v>25</v>
      </c>
      <c r="I92" s="87" t="s">
        <v>25</v>
      </c>
      <c r="J92" s="87" t="s">
        <v>25</v>
      </c>
      <c r="K92" s="87" t="s">
        <v>25</v>
      </c>
      <c r="L92" s="87" t="s">
        <v>25</v>
      </c>
      <c r="M92" s="87" t="s">
        <v>25</v>
      </c>
      <c r="N92" s="68" t="s">
        <v>1304</v>
      </c>
    </row>
    <row r="93" spans="1:17">
      <c r="A93" s="5" t="s">
        <v>171</v>
      </c>
      <c r="B93" s="87" t="s">
        <v>25</v>
      </c>
      <c r="C93" s="87" t="s">
        <v>25</v>
      </c>
      <c r="D93" s="87" t="s">
        <v>25</v>
      </c>
      <c r="E93" s="87" t="s">
        <v>25</v>
      </c>
      <c r="F93" s="87" t="s">
        <v>25</v>
      </c>
      <c r="G93" s="87" t="s">
        <v>25</v>
      </c>
      <c r="H93" s="87" t="s">
        <v>25</v>
      </c>
      <c r="I93" s="87" t="s">
        <v>25</v>
      </c>
      <c r="J93" s="87" t="s">
        <v>25</v>
      </c>
      <c r="K93" s="87" t="s">
        <v>25</v>
      </c>
      <c r="L93" s="87" t="s">
        <v>25</v>
      </c>
      <c r="M93" s="87" t="s">
        <v>25</v>
      </c>
      <c r="N93" s="68" t="s">
        <v>1305</v>
      </c>
    </row>
    <row r="94" spans="1:17">
      <c r="A94" s="5" t="s">
        <v>173</v>
      </c>
      <c r="B94" s="87" t="s">
        <v>25</v>
      </c>
      <c r="C94" s="87" t="s">
        <v>25</v>
      </c>
      <c r="D94" s="87" t="s">
        <v>25</v>
      </c>
      <c r="E94" s="87" t="s">
        <v>25</v>
      </c>
      <c r="F94" s="87" t="s">
        <v>25</v>
      </c>
      <c r="G94" s="87" t="s">
        <v>25</v>
      </c>
      <c r="H94" s="87" t="s">
        <v>25</v>
      </c>
      <c r="I94" s="87" t="s">
        <v>25</v>
      </c>
      <c r="J94" s="87" t="s">
        <v>25</v>
      </c>
      <c r="K94" s="87" t="s">
        <v>25</v>
      </c>
      <c r="L94" s="87" t="s">
        <v>25</v>
      </c>
      <c r="M94" s="87" t="s">
        <v>25</v>
      </c>
      <c r="N94" s="68" t="s">
        <v>1306</v>
      </c>
    </row>
    <row r="95" spans="1:17">
      <c r="A95" s="5" t="s">
        <v>175</v>
      </c>
      <c r="B95" s="87" t="s">
        <v>25</v>
      </c>
      <c r="C95" s="87" t="s">
        <v>25</v>
      </c>
      <c r="D95" s="87" t="s">
        <v>25</v>
      </c>
      <c r="E95" s="87" t="s">
        <v>25</v>
      </c>
      <c r="F95" s="87" t="s">
        <v>25</v>
      </c>
      <c r="G95" s="87" t="s">
        <v>25</v>
      </c>
      <c r="H95" s="87" t="s">
        <v>25</v>
      </c>
      <c r="I95" s="87" t="s">
        <v>25</v>
      </c>
      <c r="J95" s="87" t="s">
        <v>25</v>
      </c>
      <c r="K95" s="87" t="s">
        <v>25</v>
      </c>
      <c r="L95" s="87" t="s">
        <v>25</v>
      </c>
      <c r="M95" s="87" t="s">
        <v>25</v>
      </c>
      <c r="N95" s="68" t="s">
        <v>1307</v>
      </c>
    </row>
    <row r="96" spans="1:17">
      <c r="A96" s="5" t="s">
        <v>177</v>
      </c>
      <c r="B96" s="87" t="s">
        <v>25</v>
      </c>
      <c r="C96" s="87" t="s">
        <v>25</v>
      </c>
      <c r="D96" s="87" t="s">
        <v>25</v>
      </c>
      <c r="E96" s="87" t="s">
        <v>25</v>
      </c>
      <c r="F96" s="87" t="s">
        <v>25</v>
      </c>
      <c r="G96" s="87" t="s">
        <v>25</v>
      </c>
      <c r="H96" s="87" t="s">
        <v>25</v>
      </c>
      <c r="I96" s="87" t="s">
        <v>25</v>
      </c>
      <c r="J96" s="87" t="s">
        <v>25</v>
      </c>
      <c r="K96" s="87" t="s">
        <v>25</v>
      </c>
      <c r="L96" s="87" t="s">
        <v>25</v>
      </c>
      <c r="M96" s="87" t="s">
        <v>25</v>
      </c>
      <c r="N96" s="68" t="s">
        <v>1308</v>
      </c>
    </row>
    <row r="97" spans="1:14" ht="17" thickBot="1">
      <c r="A97" s="88" t="s">
        <v>179</v>
      </c>
      <c r="B97" s="89" t="s">
        <v>25</v>
      </c>
      <c r="C97" s="89" t="s">
        <v>25</v>
      </c>
      <c r="D97" s="89" t="s">
        <v>25</v>
      </c>
      <c r="E97" s="89" t="s">
        <v>25</v>
      </c>
      <c r="F97" s="89" t="s">
        <v>25</v>
      </c>
      <c r="G97" s="89" t="s">
        <v>25</v>
      </c>
      <c r="H97" s="89" t="s">
        <v>25</v>
      </c>
      <c r="I97" s="89" t="s">
        <v>25</v>
      </c>
      <c r="J97" s="89" t="s">
        <v>25</v>
      </c>
      <c r="K97" s="89" t="s">
        <v>25</v>
      </c>
      <c r="L97" s="89" t="s">
        <v>25</v>
      </c>
      <c r="M97" s="89" t="s">
        <v>25</v>
      </c>
      <c r="N97" s="90" t="s">
        <v>1309</v>
      </c>
    </row>
  </sheetData>
  <mergeCells count="2">
    <mergeCell ref="A1:N1"/>
    <mergeCell ref="A2:N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5B270-2A36-3E4A-BD6B-9076E4103C4C}">
  <dimension ref="A1:CB128"/>
  <sheetViews>
    <sheetView workbookViewId="0">
      <selection activeCell="J6" sqref="J6"/>
    </sheetView>
  </sheetViews>
  <sheetFormatPr baseColWidth="10" defaultRowHeight="13"/>
  <cols>
    <col min="1" max="1" width="26.6640625" style="5" bestFit="1" customWidth="1"/>
    <col min="2" max="2" width="25" style="5" bestFit="1" customWidth="1"/>
    <col min="3" max="3" width="17.83203125" style="5" bestFit="1" customWidth="1"/>
    <col min="4" max="4" width="6.6640625" style="5" bestFit="1" customWidth="1"/>
    <col min="5" max="5" width="7.1640625" style="5" bestFit="1" customWidth="1"/>
    <col min="6" max="6" width="6.6640625" style="5" bestFit="1" customWidth="1"/>
    <col min="7" max="7" width="7.1640625" style="5" bestFit="1" customWidth="1"/>
    <col min="8" max="8" width="9.1640625" style="5" bestFit="1" customWidth="1"/>
    <col min="9" max="9" width="9.6640625" style="5" bestFit="1" customWidth="1"/>
    <col min="10" max="10" width="6.6640625" style="5" bestFit="1" customWidth="1"/>
    <col min="11" max="11" width="7.1640625" style="5" bestFit="1" customWidth="1"/>
    <col min="12" max="12" width="6.6640625" style="5" bestFit="1" customWidth="1"/>
    <col min="13" max="13" width="7.1640625" style="5" bestFit="1" customWidth="1"/>
    <col min="14" max="14" width="7.6640625" style="5" bestFit="1" customWidth="1"/>
    <col min="15" max="15" width="7.1640625" style="5" bestFit="1" customWidth="1"/>
    <col min="16" max="16" width="7.6640625" style="5" bestFit="1" customWidth="1"/>
    <col min="17" max="17" width="7.1640625" style="5" bestFit="1" customWidth="1"/>
    <col min="18" max="18" width="6.6640625" style="5" bestFit="1" customWidth="1"/>
    <col min="19" max="19" width="7.1640625" style="5" bestFit="1" customWidth="1"/>
    <col min="20" max="20" width="7.6640625" style="5" bestFit="1" customWidth="1"/>
    <col min="21" max="21" width="7.1640625" style="5" bestFit="1" customWidth="1"/>
    <col min="22" max="22" width="6.6640625" style="5" bestFit="1" customWidth="1"/>
    <col min="23" max="23" width="7.1640625" style="5" bestFit="1" customWidth="1"/>
    <col min="24" max="24" width="6.6640625" style="5" bestFit="1" customWidth="1"/>
    <col min="25" max="25" width="7.1640625" style="5" bestFit="1" customWidth="1"/>
    <col min="26" max="26" width="6.6640625" style="5" bestFit="1" customWidth="1"/>
    <col min="27" max="27" width="7.1640625" style="5" bestFit="1" customWidth="1"/>
    <col min="28" max="28" width="7.6640625" style="5" bestFit="1" customWidth="1"/>
    <col min="29" max="29" width="7.1640625" style="5" bestFit="1" customWidth="1"/>
    <col min="30" max="30" width="7.6640625" style="5" bestFit="1" customWidth="1"/>
    <col min="31" max="31" width="8.1640625" style="5" bestFit="1" customWidth="1"/>
    <col min="32" max="32" width="7.6640625" style="5" bestFit="1" customWidth="1"/>
    <col min="33" max="33" width="8.1640625" style="5" bestFit="1" customWidth="1"/>
    <col min="34" max="34" width="7.6640625" style="5" bestFit="1" customWidth="1"/>
    <col min="35" max="35" width="8.1640625" style="5" bestFit="1" customWidth="1"/>
    <col min="36" max="36" width="7.6640625" style="5" bestFit="1" customWidth="1"/>
    <col min="37" max="37" width="8.1640625" style="5" bestFit="1" customWidth="1"/>
    <col min="38" max="38" width="7.6640625" style="5" bestFit="1" customWidth="1"/>
    <col min="39" max="39" width="8.1640625" style="5" bestFit="1" customWidth="1"/>
    <col min="40" max="40" width="8.6640625" style="5" bestFit="1" customWidth="1"/>
    <col min="41" max="41" width="8.1640625" style="5" bestFit="1" customWidth="1"/>
    <col min="42" max="42" width="7.6640625" style="5" bestFit="1" customWidth="1"/>
    <col min="43" max="43" width="8.1640625" style="5" bestFit="1" customWidth="1"/>
    <col min="44" max="44" width="7.6640625" style="5" bestFit="1" customWidth="1"/>
    <col min="45" max="45" width="8.1640625" style="5" bestFit="1" customWidth="1"/>
    <col min="46" max="46" width="8.6640625" style="5" bestFit="1" customWidth="1"/>
    <col min="47" max="47" width="8.1640625" style="5" bestFit="1" customWidth="1"/>
    <col min="48" max="48" width="7.6640625" style="5" bestFit="1" customWidth="1"/>
    <col min="49" max="49" width="8.1640625" style="5" bestFit="1" customWidth="1"/>
    <col min="50" max="50" width="7.6640625" style="5" bestFit="1" customWidth="1"/>
    <col min="51" max="51" width="8.1640625" style="5" bestFit="1" customWidth="1"/>
    <col min="52" max="52" width="7.6640625" style="5" bestFit="1" customWidth="1"/>
    <col min="53" max="53" width="8.1640625" style="5" bestFit="1" customWidth="1"/>
    <col min="54" max="54" width="7.6640625" style="5" bestFit="1" customWidth="1"/>
    <col min="55" max="55" width="8.1640625" style="5" bestFit="1" customWidth="1"/>
    <col min="56" max="56" width="7.6640625" style="5" bestFit="1" customWidth="1"/>
    <col min="57" max="57" width="8.1640625" style="5" bestFit="1" customWidth="1"/>
    <col min="58" max="58" width="8.6640625" style="5" bestFit="1" customWidth="1"/>
    <col min="59" max="59" width="8.1640625" style="5" bestFit="1" customWidth="1"/>
    <col min="60" max="60" width="7.6640625" style="5" bestFit="1" customWidth="1"/>
    <col min="61" max="61" width="8.1640625" style="5" bestFit="1" customWidth="1"/>
    <col min="62" max="62" width="8.6640625" style="5" bestFit="1" customWidth="1"/>
    <col min="63" max="63" width="8.1640625" style="5" bestFit="1" customWidth="1"/>
    <col min="64" max="64" width="7.6640625" style="5" bestFit="1" customWidth="1"/>
    <col min="65" max="65" width="8.1640625" style="5" bestFit="1" customWidth="1"/>
    <col min="66" max="66" width="7.6640625" style="5" bestFit="1" customWidth="1"/>
    <col min="67" max="67" width="8.1640625" style="5" bestFit="1" customWidth="1"/>
    <col min="68" max="68" width="7.6640625" style="5" bestFit="1" customWidth="1"/>
    <col min="69" max="69" width="8.1640625" style="5" bestFit="1" customWidth="1"/>
    <col min="70" max="70" width="7.6640625" style="5" bestFit="1" customWidth="1"/>
    <col min="71" max="71" width="8.1640625" style="5" bestFit="1" customWidth="1"/>
    <col min="72" max="72" width="7.6640625" style="5" bestFit="1" customWidth="1"/>
    <col min="73" max="73" width="8.1640625" style="5" bestFit="1" customWidth="1"/>
    <col min="74" max="74" width="7.6640625" style="5" bestFit="1" customWidth="1"/>
    <col min="75" max="75" width="8.1640625" style="5" bestFit="1" customWidth="1"/>
    <col min="76" max="76" width="7.6640625" style="5" bestFit="1" customWidth="1"/>
    <col min="77" max="77" width="8.1640625" style="5" bestFit="1" customWidth="1"/>
    <col min="78" max="78" width="7.6640625" style="5" bestFit="1" customWidth="1"/>
    <col min="79" max="79" width="8.1640625" style="5" bestFit="1" customWidth="1"/>
    <col min="80" max="16384" width="10.83203125" style="5"/>
  </cols>
  <sheetData>
    <row r="1" spans="1:80" ht="32" customHeight="1">
      <c r="A1" s="144" t="s">
        <v>1355</v>
      </c>
      <c r="B1" s="144"/>
      <c r="C1" s="144"/>
      <c r="D1" s="144"/>
      <c r="E1" s="144"/>
      <c r="F1" s="144"/>
      <c r="G1" s="144"/>
      <c r="H1" s="144"/>
      <c r="I1" s="144"/>
      <c r="J1" s="144"/>
      <c r="K1" s="144"/>
      <c r="L1" s="144"/>
      <c r="M1" s="144"/>
      <c r="N1" s="144"/>
      <c r="O1" s="144"/>
      <c r="P1" s="144"/>
      <c r="Q1" s="144"/>
      <c r="R1" s="144"/>
      <c r="S1" s="144"/>
      <c r="T1" s="144"/>
      <c r="U1" s="144"/>
    </row>
    <row r="2" spans="1:80" ht="16">
      <c r="A2" s="55"/>
      <c r="B2" s="55"/>
      <c r="C2" s="55"/>
      <c r="D2" s="55"/>
      <c r="E2" s="55"/>
      <c r="F2" s="55"/>
      <c r="G2" s="55"/>
      <c r="H2" s="55"/>
      <c r="I2" s="55"/>
      <c r="J2" s="55"/>
      <c r="K2" s="55"/>
      <c r="L2" s="55"/>
      <c r="M2" s="55"/>
      <c r="N2" s="55"/>
      <c r="O2" s="55"/>
      <c r="P2" s="55"/>
      <c r="Q2" s="55"/>
      <c r="R2" s="55"/>
      <c r="S2" s="55"/>
      <c r="T2" s="55"/>
      <c r="U2" s="55"/>
    </row>
    <row r="3" spans="1:80" s="1" customFormat="1">
      <c r="A3" s="1" t="s">
        <v>1192</v>
      </c>
      <c r="B3" s="1" t="s">
        <v>288</v>
      </c>
      <c r="C3" s="1" t="s">
        <v>181</v>
      </c>
      <c r="D3" s="83" t="s">
        <v>6</v>
      </c>
      <c r="E3" s="83" t="s">
        <v>1193</v>
      </c>
      <c r="F3" s="83" t="s">
        <v>8</v>
      </c>
      <c r="G3" s="83" t="s">
        <v>1194</v>
      </c>
      <c r="H3" s="83" t="s">
        <v>628</v>
      </c>
      <c r="I3" s="83" t="s">
        <v>1195</v>
      </c>
      <c r="J3" s="83" t="s">
        <v>12</v>
      </c>
      <c r="K3" s="83" t="s">
        <v>1196</v>
      </c>
      <c r="L3" s="83" t="s">
        <v>14</v>
      </c>
      <c r="M3" s="83" t="s">
        <v>1197</v>
      </c>
      <c r="N3" s="83" t="s">
        <v>16</v>
      </c>
      <c r="O3" s="83" t="s">
        <v>1198</v>
      </c>
      <c r="P3" s="83" t="s">
        <v>18</v>
      </c>
      <c r="Q3" s="83" t="s">
        <v>1199</v>
      </c>
      <c r="R3" s="83" t="s">
        <v>20</v>
      </c>
      <c r="S3" s="83" t="s">
        <v>1200</v>
      </c>
      <c r="T3" s="83" t="s">
        <v>22</v>
      </c>
      <c r="U3" s="83" t="s">
        <v>1201</v>
      </c>
      <c r="V3" s="83" t="s">
        <v>24</v>
      </c>
      <c r="W3" s="83" t="s">
        <v>1202</v>
      </c>
      <c r="X3" s="83" t="s">
        <v>28</v>
      </c>
      <c r="Y3" s="83" t="s">
        <v>1203</v>
      </c>
      <c r="Z3" s="83" t="s">
        <v>30</v>
      </c>
      <c r="AA3" s="83" t="s">
        <v>1204</v>
      </c>
      <c r="AB3" s="83" t="s">
        <v>32</v>
      </c>
      <c r="AC3" s="83" t="s">
        <v>1205</v>
      </c>
      <c r="AD3" s="83" t="s">
        <v>34</v>
      </c>
      <c r="AE3" s="83" t="s">
        <v>1206</v>
      </c>
      <c r="AF3" s="83" t="s">
        <v>36</v>
      </c>
      <c r="AG3" s="83" t="s">
        <v>1207</v>
      </c>
      <c r="AH3" s="83" t="s">
        <v>38</v>
      </c>
      <c r="AI3" s="83" t="s">
        <v>1208</v>
      </c>
      <c r="AJ3" s="83" t="s">
        <v>40</v>
      </c>
      <c r="AK3" s="83" t="s">
        <v>1209</v>
      </c>
      <c r="AL3" s="83" t="s">
        <v>42</v>
      </c>
      <c r="AM3" s="83" t="s">
        <v>1210</v>
      </c>
      <c r="AN3" s="83" t="s">
        <v>44</v>
      </c>
      <c r="AO3" s="83" t="s">
        <v>1211</v>
      </c>
      <c r="AP3" s="83" t="s">
        <v>46</v>
      </c>
      <c r="AQ3" s="83" t="s">
        <v>1212</v>
      </c>
      <c r="AR3" s="83" t="s">
        <v>48</v>
      </c>
      <c r="AS3" s="83" t="s">
        <v>1213</v>
      </c>
      <c r="AT3" s="83" t="s">
        <v>582</v>
      </c>
      <c r="AU3" s="83" t="s">
        <v>1214</v>
      </c>
      <c r="AV3" s="83" t="s">
        <v>52</v>
      </c>
      <c r="AW3" s="83" t="s">
        <v>1215</v>
      </c>
      <c r="AX3" s="83" t="s">
        <v>54</v>
      </c>
      <c r="AY3" s="83" t="s">
        <v>1216</v>
      </c>
      <c r="AZ3" s="83" t="s">
        <v>56</v>
      </c>
      <c r="BA3" s="83" t="s">
        <v>1217</v>
      </c>
      <c r="BB3" s="83" t="s">
        <v>58</v>
      </c>
      <c r="BC3" s="83" t="s">
        <v>1218</v>
      </c>
      <c r="BD3" s="83" t="s">
        <v>60</v>
      </c>
      <c r="BE3" s="83" t="s">
        <v>1219</v>
      </c>
      <c r="BF3" s="83" t="s">
        <v>62</v>
      </c>
      <c r="BG3" s="83" t="s">
        <v>1220</v>
      </c>
      <c r="BH3" s="83" t="s">
        <v>64</v>
      </c>
      <c r="BI3" s="83" t="s">
        <v>1221</v>
      </c>
      <c r="BJ3" s="83" t="s">
        <v>66</v>
      </c>
      <c r="BK3" s="83" t="s">
        <v>1222</v>
      </c>
      <c r="BL3" s="83" t="s">
        <v>68</v>
      </c>
      <c r="BM3" s="83" t="s">
        <v>1223</v>
      </c>
      <c r="BN3" s="83" t="s">
        <v>70</v>
      </c>
      <c r="BO3" s="83" t="s">
        <v>1224</v>
      </c>
      <c r="BP3" s="83" t="s">
        <v>72</v>
      </c>
      <c r="BQ3" s="83" t="s">
        <v>1225</v>
      </c>
      <c r="BR3" s="83" t="s">
        <v>74</v>
      </c>
      <c r="BS3" s="83" t="s">
        <v>1226</v>
      </c>
      <c r="BT3" s="83" t="s">
        <v>76</v>
      </c>
      <c r="BU3" s="83" t="s">
        <v>1227</v>
      </c>
      <c r="BV3" s="83" t="s">
        <v>78</v>
      </c>
      <c r="BW3" s="83" t="s">
        <v>1228</v>
      </c>
      <c r="BX3" s="83" t="s">
        <v>80</v>
      </c>
      <c r="BY3" s="83" t="s">
        <v>1229</v>
      </c>
      <c r="BZ3" s="83" t="s">
        <v>82</v>
      </c>
      <c r="CA3" s="83" t="s">
        <v>1230</v>
      </c>
      <c r="CB3" s="81"/>
    </row>
    <row r="4" spans="1:80">
      <c r="A4" s="5" t="s">
        <v>263</v>
      </c>
      <c r="B4" s="5" t="s">
        <v>290</v>
      </c>
      <c r="C4" s="5" t="s">
        <v>291</v>
      </c>
      <c r="D4" s="84">
        <v>61.399020762616523</v>
      </c>
      <c r="E4" s="84" t="b">
        <v>1</v>
      </c>
      <c r="F4" s="84">
        <v>61.399020762616523</v>
      </c>
      <c r="G4" s="84" t="b">
        <v>1</v>
      </c>
      <c r="H4" s="84">
        <v>4.9782989807526912</v>
      </c>
      <c r="I4" s="84" t="b">
        <v>0</v>
      </c>
      <c r="J4" s="84">
        <v>1.6594329935842305</v>
      </c>
      <c r="K4" s="84" t="b">
        <v>1</v>
      </c>
      <c r="L4" s="84">
        <v>36.507525858853072</v>
      </c>
      <c r="M4" s="84" t="b">
        <v>0</v>
      </c>
      <c r="N4" s="84">
        <v>44.80469082677422</v>
      </c>
      <c r="O4" s="84" t="b">
        <v>0</v>
      </c>
      <c r="P4" s="84">
        <v>18.253762929426536</v>
      </c>
      <c r="Q4" s="84" t="b">
        <v>0</v>
      </c>
      <c r="R4" s="84">
        <v>9.9565979615053823</v>
      </c>
      <c r="S4" s="84" t="b">
        <v>1</v>
      </c>
      <c r="T4" s="84">
        <v>89.609381653548439</v>
      </c>
      <c r="U4" s="84" t="b">
        <v>0</v>
      </c>
      <c r="V4" s="84">
        <v>8.2971649679211517</v>
      </c>
      <c r="W4" s="84" t="b">
        <v>1</v>
      </c>
      <c r="X4" s="84">
        <v>14.934896942258074</v>
      </c>
      <c r="Y4" s="84" t="b">
        <v>0</v>
      </c>
      <c r="Z4" s="84">
        <v>6.6377319743369219</v>
      </c>
      <c r="AA4" s="84" t="b">
        <v>1</v>
      </c>
      <c r="AB4" s="84">
        <v>258.87154699913992</v>
      </c>
      <c r="AC4" s="84" t="b">
        <v>0</v>
      </c>
      <c r="AD4" s="84">
        <v>56.420721781863833</v>
      </c>
      <c r="AE4" s="84" t="b">
        <v>0</v>
      </c>
      <c r="AF4" s="84">
        <v>112.84144356372767</v>
      </c>
      <c r="AG4" s="84" t="b">
        <v>0</v>
      </c>
      <c r="AH4" s="84">
        <v>4.9782989807526912</v>
      </c>
      <c r="AI4" s="84" t="b">
        <v>0</v>
      </c>
      <c r="AJ4" s="84">
        <v>592.41757870957031</v>
      </c>
      <c r="AK4" s="84" t="b">
        <v>0</v>
      </c>
      <c r="AL4" s="84">
        <v>283.76304190290341</v>
      </c>
      <c r="AM4" s="84" t="b">
        <v>0</v>
      </c>
      <c r="AN4" s="84">
        <v>1559.8670139691765</v>
      </c>
      <c r="AO4" s="84" t="b">
        <v>0</v>
      </c>
      <c r="AP4" s="84">
        <v>82.971649679211524</v>
      </c>
      <c r="AQ4" s="84" t="b">
        <v>0</v>
      </c>
      <c r="AR4" s="84">
        <v>33.188659871684607</v>
      </c>
      <c r="AS4" s="84" t="b">
        <v>0</v>
      </c>
      <c r="AT4" s="84">
        <v>2937.1963986440878</v>
      </c>
      <c r="AU4" s="84" t="b">
        <v>0</v>
      </c>
      <c r="AV4" s="84">
        <v>202.45082521727613</v>
      </c>
      <c r="AW4" s="84" t="b">
        <v>0</v>
      </c>
      <c r="AX4" s="84">
        <v>102.88484560222228</v>
      </c>
      <c r="AY4" s="84" t="b">
        <v>0</v>
      </c>
      <c r="AZ4" s="84">
        <v>549.27232087638015</v>
      </c>
      <c r="BA4" s="84" t="b">
        <v>0</v>
      </c>
      <c r="BB4" s="84">
        <v>96.247113627885355</v>
      </c>
      <c r="BC4" s="84" t="b">
        <v>0</v>
      </c>
      <c r="BD4" s="84">
        <v>126.1169075124015</v>
      </c>
      <c r="BE4" s="84" t="b">
        <v>0</v>
      </c>
      <c r="BF4" s="84">
        <v>1453.6633023797856</v>
      </c>
      <c r="BG4" s="84" t="b">
        <v>0</v>
      </c>
      <c r="BH4" s="84">
        <v>285.42247489648759</v>
      </c>
      <c r="BI4" s="84" t="b">
        <v>0</v>
      </c>
      <c r="BJ4" s="84">
        <v>1008.935260099212</v>
      </c>
      <c r="BK4" s="84" t="b">
        <v>0</v>
      </c>
      <c r="BL4" s="84" t="s">
        <v>315</v>
      </c>
      <c r="BM4" s="84" t="b">
        <v>1</v>
      </c>
      <c r="BN4" s="84">
        <v>328.56773272967763</v>
      </c>
      <c r="BO4" s="84" t="b">
        <v>0</v>
      </c>
      <c r="BP4" s="84">
        <v>96.247113627885355</v>
      </c>
      <c r="BQ4" s="84" t="b">
        <v>0</v>
      </c>
      <c r="BR4" s="84">
        <v>313.63283578741954</v>
      </c>
      <c r="BS4" s="84" t="b">
        <v>0</v>
      </c>
      <c r="BT4" s="84">
        <v>41.485824839605762</v>
      </c>
      <c r="BU4" s="84" t="b">
        <v>0</v>
      </c>
      <c r="BV4" s="84">
        <v>132.75463948673843</v>
      </c>
      <c r="BW4" s="84" t="b">
        <v>0</v>
      </c>
      <c r="BX4" s="84">
        <v>43.145257833189987</v>
      </c>
      <c r="BY4" s="84" t="b">
        <v>0</v>
      </c>
      <c r="BZ4" s="84">
        <v>44.80469082677422</v>
      </c>
      <c r="CA4" s="84" t="b">
        <v>0</v>
      </c>
    </row>
    <row r="5" spans="1:80">
      <c r="A5" s="5" t="s">
        <v>264</v>
      </c>
      <c r="B5" s="5" t="s">
        <v>292</v>
      </c>
      <c r="C5" s="5" t="s">
        <v>291</v>
      </c>
      <c r="D5" s="84">
        <v>62.998102585688009</v>
      </c>
      <c r="E5" s="84" t="b">
        <v>1</v>
      </c>
      <c r="F5" s="84">
        <v>62.998102585688009</v>
      </c>
      <c r="G5" s="84" t="b">
        <v>1</v>
      </c>
      <c r="H5" s="84">
        <v>15.323862791113298</v>
      </c>
      <c r="I5" s="84" t="b">
        <v>0</v>
      </c>
      <c r="J5" s="84">
        <v>1.7026514212348109</v>
      </c>
      <c r="K5" s="84" t="b">
        <v>1</v>
      </c>
      <c r="L5" s="84">
        <v>39.160982688400651</v>
      </c>
      <c r="M5" s="84" t="b">
        <v>0</v>
      </c>
      <c r="N5" s="84">
        <v>51.079542637044327</v>
      </c>
      <c r="O5" s="84" t="b">
        <v>0</v>
      </c>
      <c r="P5" s="84">
        <v>34.053028424696215</v>
      </c>
      <c r="Q5" s="84" t="b">
        <v>0</v>
      </c>
      <c r="R5" s="84">
        <v>10.215908527408866</v>
      </c>
      <c r="S5" s="84" t="b">
        <v>1</v>
      </c>
      <c r="T5" s="84">
        <v>115.78029664396713</v>
      </c>
      <c r="U5" s="84" t="b">
        <v>0</v>
      </c>
      <c r="V5" s="84">
        <v>8.5132571061740538</v>
      </c>
      <c r="W5" s="84" t="b">
        <v>1</v>
      </c>
      <c r="X5" s="84">
        <v>11.918559948643676</v>
      </c>
      <c r="Y5" s="84" t="b">
        <v>0</v>
      </c>
      <c r="Z5" s="84">
        <v>6.8106056849392438</v>
      </c>
      <c r="AA5" s="84" t="b">
        <v>1</v>
      </c>
      <c r="AB5" s="84">
        <v>149.83332506866338</v>
      </c>
      <c r="AC5" s="84" t="b">
        <v>0</v>
      </c>
      <c r="AD5" s="84">
        <v>52.782194058279138</v>
      </c>
      <c r="AE5" s="84" t="b">
        <v>0</v>
      </c>
      <c r="AF5" s="84">
        <v>81.727268219270925</v>
      </c>
      <c r="AG5" s="84" t="b">
        <v>0</v>
      </c>
      <c r="AH5" s="84">
        <v>11.918559948643676</v>
      </c>
      <c r="AI5" s="84" t="b">
        <v>0</v>
      </c>
      <c r="AJ5" s="84">
        <v>299.66665013732677</v>
      </c>
      <c r="AK5" s="84" t="b">
        <v>0</v>
      </c>
      <c r="AL5" s="84">
        <v>141.3200679624893</v>
      </c>
      <c r="AM5" s="84" t="b">
        <v>0</v>
      </c>
      <c r="AN5" s="84">
        <v>715.1135969186206</v>
      </c>
      <c r="AO5" s="84" t="b">
        <v>0</v>
      </c>
      <c r="AP5" s="84">
        <v>61.295451164453191</v>
      </c>
      <c r="AQ5" s="84" t="b">
        <v>0</v>
      </c>
      <c r="AR5" s="84">
        <v>32.350377003461404</v>
      </c>
      <c r="AS5" s="84" t="b">
        <v>0</v>
      </c>
      <c r="AT5" s="84">
        <v>975.61926436754663</v>
      </c>
      <c r="AU5" s="84" t="b">
        <v>0</v>
      </c>
      <c r="AV5" s="84">
        <v>110.67234238026271</v>
      </c>
      <c r="AW5" s="84" t="b">
        <v>0</v>
      </c>
      <c r="AX5" s="84">
        <v>61.295451164453191</v>
      </c>
      <c r="AY5" s="84" t="b">
        <v>0</v>
      </c>
      <c r="AZ5" s="84">
        <v>209.42612481188175</v>
      </c>
      <c r="BA5" s="84" t="b">
        <v>0</v>
      </c>
      <c r="BB5" s="84">
        <v>52.782194058279138</v>
      </c>
      <c r="BC5" s="84" t="b">
        <v>0</v>
      </c>
      <c r="BD5" s="84">
        <v>49.376891215809515</v>
      </c>
      <c r="BE5" s="84" t="b">
        <v>0</v>
      </c>
      <c r="BF5" s="84">
        <v>573.79352895613135</v>
      </c>
      <c r="BG5" s="84" t="b">
        <v>0</v>
      </c>
      <c r="BH5" s="84">
        <v>117.48294806520194</v>
      </c>
      <c r="BI5" s="84" t="b">
        <v>0</v>
      </c>
      <c r="BJ5" s="84">
        <v>452.90527804845965</v>
      </c>
      <c r="BK5" s="84" t="b">
        <v>0</v>
      </c>
      <c r="BL5" s="84" t="s">
        <v>315</v>
      </c>
      <c r="BM5" s="84" t="b">
        <v>1</v>
      </c>
      <c r="BN5" s="84">
        <v>148.13067364742852</v>
      </c>
      <c r="BO5" s="84" t="b">
        <v>0</v>
      </c>
      <c r="BP5" s="84">
        <v>61.295451164453191</v>
      </c>
      <c r="BQ5" s="84" t="b">
        <v>0</v>
      </c>
      <c r="BR5" s="84">
        <v>146.42802222619372</v>
      </c>
      <c r="BS5" s="84" t="b">
        <v>0</v>
      </c>
      <c r="BT5" s="84">
        <v>35.755679845931027</v>
      </c>
      <c r="BU5" s="84" t="b">
        <v>0</v>
      </c>
      <c r="BV5" s="84">
        <v>78.321965376801302</v>
      </c>
      <c r="BW5" s="84" t="b">
        <v>0</v>
      </c>
      <c r="BX5" s="84">
        <v>30.647725582226595</v>
      </c>
      <c r="BY5" s="84" t="b">
        <v>0</v>
      </c>
      <c r="BZ5" s="84">
        <v>34.053028424696215</v>
      </c>
      <c r="CA5" s="84" t="b">
        <v>0</v>
      </c>
    </row>
    <row r="6" spans="1:80">
      <c r="A6" s="5" t="s">
        <v>266</v>
      </c>
      <c r="B6" s="5" t="s">
        <v>293</v>
      </c>
      <c r="C6" s="5" t="s">
        <v>291</v>
      </c>
      <c r="D6" s="84">
        <v>57.258583283511214</v>
      </c>
      <c r="E6" s="84" t="b">
        <v>1</v>
      </c>
      <c r="F6" s="84">
        <v>57.258583283511214</v>
      </c>
      <c r="G6" s="84" t="b">
        <v>1</v>
      </c>
      <c r="H6" s="84">
        <v>34.045644114520179</v>
      </c>
      <c r="I6" s="84" t="b">
        <v>0</v>
      </c>
      <c r="J6" s="84">
        <v>21.665409891058296</v>
      </c>
      <c r="K6" s="84" t="b">
        <v>0</v>
      </c>
      <c r="L6" s="84">
        <v>40.235761226251121</v>
      </c>
      <c r="M6" s="84" t="b">
        <v>0</v>
      </c>
      <c r="N6" s="84">
        <v>51.068466171780265</v>
      </c>
      <c r="O6" s="84" t="b">
        <v>0</v>
      </c>
      <c r="P6" s="84">
        <v>27.855527002789238</v>
      </c>
      <c r="Q6" s="84" t="b">
        <v>0</v>
      </c>
      <c r="R6" s="84">
        <v>9.2851756675964126</v>
      </c>
      <c r="S6" s="84" t="b">
        <v>1</v>
      </c>
      <c r="T6" s="84">
        <v>75.828934618704025</v>
      </c>
      <c r="U6" s="84" t="b">
        <v>0</v>
      </c>
      <c r="V6" s="84">
        <v>7.7376463896636771</v>
      </c>
      <c r="W6" s="84" t="b">
        <v>1</v>
      </c>
      <c r="X6" s="84">
        <v>26.307997724856502</v>
      </c>
      <c r="Y6" s="84" t="b">
        <v>0</v>
      </c>
      <c r="Z6" s="84">
        <v>6.1901171117309417</v>
      </c>
      <c r="AA6" s="84" t="b">
        <v>1</v>
      </c>
      <c r="AB6" s="84">
        <v>280.10279930582516</v>
      </c>
      <c r="AC6" s="84" t="b">
        <v>0</v>
      </c>
      <c r="AD6" s="84">
        <v>100.58940306562781</v>
      </c>
      <c r="AE6" s="84" t="b">
        <v>0</v>
      </c>
      <c r="AF6" s="84">
        <v>83.56658100836772</v>
      </c>
      <c r="AG6" s="84" t="b">
        <v>0</v>
      </c>
      <c r="AH6" s="84">
        <v>32.498114836587447</v>
      </c>
      <c r="AI6" s="84" t="b">
        <v>0</v>
      </c>
      <c r="AJ6" s="84">
        <v>298.67315064101797</v>
      </c>
      <c r="AK6" s="84" t="b">
        <v>0</v>
      </c>
      <c r="AL6" s="84">
        <v>247.60468446923767</v>
      </c>
      <c r="AM6" s="84" t="b">
        <v>0</v>
      </c>
      <c r="AN6" s="84">
        <v>2429.6209663543946</v>
      </c>
      <c r="AO6" s="84" t="b">
        <v>0</v>
      </c>
      <c r="AP6" s="84">
        <v>221.29668674438119</v>
      </c>
      <c r="AQ6" s="84" t="b">
        <v>0</v>
      </c>
      <c r="AR6" s="84">
        <v>40.235761226251121</v>
      </c>
      <c r="AS6" s="84" t="b">
        <v>0</v>
      </c>
      <c r="AT6" s="84">
        <v>3126.0091414241256</v>
      </c>
      <c r="AU6" s="84" t="b">
        <v>0</v>
      </c>
      <c r="AV6" s="84">
        <v>188.79857190779373</v>
      </c>
      <c r="AW6" s="84" t="b">
        <v>0</v>
      </c>
      <c r="AX6" s="84">
        <v>150.11033995947537</v>
      </c>
      <c r="AY6" s="84" t="b">
        <v>0</v>
      </c>
      <c r="AZ6" s="84">
        <v>711.86346784905834</v>
      </c>
      <c r="BA6" s="84" t="b">
        <v>0</v>
      </c>
      <c r="BB6" s="84">
        <v>145.46775212567715</v>
      </c>
      <c r="BC6" s="84" t="b">
        <v>0</v>
      </c>
      <c r="BD6" s="84">
        <v>283.19785786169058</v>
      </c>
      <c r="BE6" s="84" t="b">
        <v>0</v>
      </c>
      <c r="BF6" s="84">
        <v>1733.2327912846638</v>
      </c>
      <c r="BG6" s="84" t="b">
        <v>0</v>
      </c>
      <c r="BH6" s="84">
        <v>372.95455598178927</v>
      </c>
      <c r="BI6" s="84" t="b">
        <v>0</v>
      </c>
      <c r="BJ6" s="84">
        <v>1409.7991721967219</v>
      </c>
      <c r="BK6" s="84" t="b">
        <v>0</v>
      </c>
      <c r="BL6" s="84" t="s">
        <v>315</v>
      </c>
      <c r="BM6" s="84" t="b">
        <v>1</v>
      </c>
      <c r="BN6" s="84">
        <v>290.9355042513543</v>
      </c>
      <c r="BO6" s="84" t="b">
        <v>0</v>
      </c>
      <c r="BP6" s="84">
        <v>108.32704945529149</v>
      </c>
      <c r="BQ6" s="84" t="b">
        <v>0</v>
      </c>
      <c r="BR6" s="84">
        <v>321.88608981000897</v>
      </c>
      <c r="BS6" s="84" t="b">
        <v>0</v>
      </c>
      <c r="BT6" s="84">
        <v>40.235761226251121</v>
      </c>
      <c r="BU6" s="84" t="b">
        <v>0</v>
      </c>
      <c r="BV6" s="84">
        <v>94.399285953896864</v>
      </c>
      <c r="BW6" s="84" t="b">
        <v>0</v>
      </c>
      <c r="BX6" s="84">
        <v>40.235761226251121</v>
      </c>
      <c r="BY6" s="84" t="b">
        <v>0</v>
      </c>
      <c r="BZ6" s="84">
        <v>41.78329050418386</v>
      </c>
      <c r="CA6" s="84" t="b">
        <v>0</v>
      </c>
    </row>
    <row r="7" spans="1:80">
      <c r="A7" s="5" t="s">
        <v>268</v>
      </c>
      <c r="B7" s="5" t="s">
        <v>294</v>
      </c>
      <c r="C7" s="5" t="s">
        <v>291</v>
      </c>
      <c r="D7" s="84">
        <v>55.824531770476185</v>
      </c>
      <c r="E7" s="84" t="b">
        <v>1</v>
      </c>
      <c r="F7" s="84">
        <v>55.824531770476185</v>
      </c>
      <c r="G7" s="84" t="b">
        <v>1</v>
      </c>
      <c r="H7" s="84">
        <v>4.5263133867953655</v>
      </c>
      <c r="I7" s="84" t="b">
        <v>0</v>
      </c>
      <c r="J7" s="84">
        <v>1.5087711289317887</v>
      </c>
      <c r="K7" s="84" t="b">
        <v>1</v>
      </c>
      <c r="L7" s="84">
        <v>33.19296483649935</v>
      </c>
      <c r="M7" s="84" t="b">
        <v>0</v>
      </c>
      <c r="N7" s="84">
        <v>40.736820481158297</v>
      </c>
      <c r="O7" s="84" t="b">
        <v>0</v>
      </c>
      <c r="P7" s="84">
        <v>18.105253547181462</v>
      </c>
      <c r="Q7" s="84" t="b">
        <v>0</v>
      </c>
      <c r="R7" s="84">
        <v>9.0526267735907311</v>
      </c>
      <c r="S7" s="84" t="b">
        <v>1</v>
      </c>
      <c r="T7" s="84">
        <v>66.385929672998699</v>
      </c>
      <c r="U7" s="84" t="b">
        <v>0</v>
      </c>
      <c r="V7" s="84">
        <v>7.5438556446589429</v>
      </c>
      <c r="W7" s="84" t="b">
        <v>1</v>
      </c>
      <c r="X7" s="84">
        <v>19.614024676113253</v>
      </c>
      <c r="Y7" s="84" t="b">
        <v>0</v>
      </c>
      <c r="Z7" s="84">
        <v>6.0350845157271547</v>
      </c>
      <c r="AA7" s="84" t="b">
        <v>1</v>
      </c>
      <c r="AB7" s="84">
        <v>285.15774336810802</v>
      </c>
      <c r="AC7" s="84" t="b">
        <v>0</v>
      </c>
      <c r="AD7" s="84">
        <v>75.43855644658943</v>
      </c>
      <c r="AE7" s="84" t="b">
        <v>0</v>
      </c>
      <c r="AF7" s="84">
        <v>75.43855644658943</v>
      </c>
      <c r="AG7" s="84" t="b">
        <v>0</v>
      </c>
      <c r="AH7" s="84">
        <v>19.614024676113253</v>
      </c>
      <c r="AI7" s="84" t="b">
        <v>0</v>
      </c>
      <c r="AJ7" s="84">
        <v>291.19282788383521</v>
      </c>
      <c r="AK7" s="84" t="b">
        <v>0</v>
      </c>
      <c r="AL7" s="84">
        <v>280.63142998131264</v>
      </c>
      <c r="AM7" s="84" t="b">
        <v>0</v>
      </c>
      <c r="AN7" s="84">
        <v>2127.367291793822</v>
      </c>
      <c r="AO7" s="84" t="b">
        <v>0</v>
      </c>
      <c r="AP7" s="84">
        <v>140.31571499065632</v>
      </c>
      <c r="AQ7" s="84" t="b">
        <v>0</v>
      </c>
      <c r="AR7" s="84">
        <v>30.175422578635771</v>
      </c>
      <c r="AS7" s="84" t="b">
        <v>0</v>
      </c>
      <c r="AT7" s="84">
        <v>3198.5947933353918</v>
      </c>
      <c r="AU7" s="84" t="b">
        <v>0</v>
      </c>
      <c r="AV7" s="84">
        <v>200.66656014792787</v>
      </c>
      <c r="AW7" s="84" t="b">
        <v>0</v>
      </c>
      <c r="AX7" s="84">
        <v>134.28063047492918</v>
      </c>
      <c r="AY7" s="84" t="b">
        <v>0</v>
      </c>
      <c r="AZ7" s="84">
        <v>660.8417544721234</v>
      </c>
      <c r="BA7" s="84" t="b">
        <v>0</v>
      </c>
      <c r="BB7" s="84">
        <v>131.26308821706559</v>
      </c>
      <c r="BC7" s="84" t="b">
        <v>0</v>
      </c>
      <c r="BD7" s="84">
        <v>215.75427143724579</v>
      </c>
      <c r="BE7" s="84" t="b">
        <v>0</v>
      </c>
      <c r="BF7" s="84">
        <v>2021.7533127685967</v>
      </c>
      <c r="BG7" s="84" t="b">
        <v>0</v>
      </c>
      <c r="BH7" s="84">
        <v>333.43841949392532</v>
      </c>
      <c r="BI7" s="84" t="b">
        <v>0</v>
      </c>
      <c r="BJ7" s="84">
        <v>1449.929054903449</v>
      </c>
      <c r="BK7" s="84" t="b">
        <v>0</v>
      </c>
      <c r="BL7" s="84" t="s">
        <v>315</v>
      </c>
      <c r="BM7" s="84" t="b">
        <v>1</v>
      </c>
      <c r="BN7" s="84">
        <v>359.08752868576568</v>
      </c>
      <c r="BO7" s="84" t="b">
        <v>0</v>
      </c>
      <c r="BP7" s="84">
        <v>95.052581122702676</v>
      </c>
      <c r="BQ7" s="84" t="b">
        <v>0</v>
      </c>
      <c r="BR7" s="84">
        <v>408.87697594051468</v>
      </c>
      <c r="BS7" s="84" t="b">
        <v>0</v>
      </c>
      <c r="BT7" s="84">
        <v>37.719278223294715</v>
      </c>
      <c r="BU7" s="84" t="b">
        <v>0</v>
      </c>
      <c r="BV7" s="84">
        <v>110.14029241202057</v>
      </c>
      <c r="BW7" s="84" t="b">
        <v>0</v>
      </c>
      <c r="BX7" s="84">
        <v>42.245591610090081</v>
      </c>
      <c r="BY7" s="84" t="b">
        <v>0</v>
      </c>
      <c r="BZ7" s="84">
        <v>43.754362739021872</v>
      </c>
      <c r="CA7" s="84" t="b">
        <v>0</v>
      </c>
    </row>
    <row r="8" spans="1:80">
      <c r="A8" s="5" t="s">
        <v>264</v>
      </c>
      <c r="B8" s="5" t="s">
        <v>295</v>
      </c>
      <c r="C8" s="5" t="s">
        <v>291</v>
      </c>
      <c r="D8" s="84">
        <v>57.863462159356949</v>
      </c>
      <c r="E8" s="84" t="b">
        <v>1</v>
      </c>
      <c r="F8" s="84">
        <v>57.863462159356949</v>
      </c>
      <c r="G8" s="84" t="b">
        <v>1</v>
      </c>
      <c r="H8" s="84">
        <v>25.022037690532734</v>
      </c>
      <c r="I8" s="84" t="b">
        <v>0</v>
      </c>
      <c r="J8" s="84">
        <v>1.5638773556582959</v>
      </c>
      <c r="K8" s="84" t="b">
        <v>1</v>
      </c>
      <c r="L8" s="84">
        <v>7.8193867782914799</v>
      </c>
      <c r="M8" s="84" t="b">
        <v>1</v>
      </c>
      <c r="N8" s="84">
        <v>53.171830092382059</v>
      </c>
      <c r="O8" s="84" t="b">
        <v>0</v>
      </c>
      <c r="P8" s="84">
        <v>39.096933891457397</v>
      </c>
      <c r="Q8" s="84" t="b">
        <v>0</v>
      </c>
      <c r="R8" s="84">
        <v>42.224688602773995</v>
      </c>
      <c r="S8" s="84" t="b">
        <v>0</v>
      </c>
      <c r="T8" s="84">
        <v>154.8238582101713</v>
      </c>
      <c r="U8" s="84" t="b">
        <v>0</v>
      </c>
      <c r="V8" s="84">
        <v>7.8193867782914799</v>
      </c>
      <c r="W8" s="84" t="b">
        <v>1</v>
      </c>
      <c r="X8" s="84">
        <v>39.096933891457397</v>
      </c>
      <c r="Y8" s="84" t="b">
        <v>0</v>
      </c>
      <c r="Z8" s="84">
        <v>7.8193867782914799</v>
      </c>
      <c r="AA8" s="84" t="b">
        <v>0</v>
      </c>
      <c r="AB8" s="84">
        <v>325.28648997692557</v>
      </c>
      <c r="AC8" s="84" t="b">
        <v>0</v>
      </c>
      <c r="AD8" s="84">
        <v>165.77099969977937</v>
      </c>
      <c r="AE8" s="84" t="b">
        <v>0</v>
      </c>
      <c r="AF8" s="84">
        <v>120.41855638568879</v>
      </c>
      <c r="AG8" s="84" t="b">
        <v>0</v>
      </c>
      <c r="AH8" s="84">
        <v>29.713669757507621</v>
      </c>
      <c r="AI8" s="84" t="b">
        <v>0</v>
      </c>
      <c r="AJ8" s="84">
        <v>520.77115943421256</v>
      </c>
      <c r="AK8" s="84" t="b">
        <v>0</v>
      </c>
      <c r="AL8" s="84">
        <v>331.54199939955873</v>
      </c>
      <c r="AM8" s="84" t="b">
        <v>0</v>
      </c>
      <c r="AN8" s="84">
        <v>2987.005749307345</v>
      </c>
      <c r="AO8" s="84" t="b">
        <v>0</v>
      </c>
      <c r="AP8" s="84">
        <v>206.43181094689504</v>
      </c>
      <c r="AQ8" s="84" t="b">
        <v>0</v>
      </c>
      <c r="AR8" s="84">
        <v>62.555094226331839</v>
      </c>
      <c r="AS8" s="84" t="b">
        <v>0</v>
      </c>
      <c r="AT8" s="84">
        <v>4926.213670323632</v>
      </c>
      <c r="AU8" s="84" t="b">
        <v>0</v>
      </c>
      <c r="AV8" s="84">
        <v>220.50670714781972</v>
      </c>
      <c r="AW8" s="84" t="b">
        <v>0</v>
      </c>
      <c r="AX8" s="84">
        <v>187.66528267899551</v>
      </c>
      <c r="AY8" s="84" t="b">
        <v>0</v>
      </c>
      <c r="AZ8" s="84">
        <v>1168.2163846767471</v>
      </c>
      <c r="BA8" s="84" t="b">
        <v>0</v>
      </c>
      <c r="BB8" s="84">
        <v>187.66528267899551</v>
      </c>
      <c r="BC8" s="84" t="b">
        <v>0</v>
      </c>
      <c r="BD8" s="84">
        <v>375.33056535799102</v>
      </c>
      <c r="BE8" s="84" t="b">
        <v>0</v>
      </c>
      <c r="BF8" s="84">
        <v>3065.1996170902598</v>
      </c>
      <c r="BG8" s="84" t="b">
        <v>0</v>
      </c>
      <c r="BH8" s="84">
        <v>539.53768770211207</v>
      </c>
      <c r="BI8" s="84" t="b">
        <v>0</v>
      </c>
      <c r="BJ8" s="84">
        <v>2392.7323541571927</v>
      </c>
      <c r="BK8" s="84" t="b">
        <v>0</v>
      </c>
      <c r="BL8" s="84" t="s">
        <v>315</v>
      </c>
      <c r="BM8" s="84" t="b">
        <v>1</v>
      </c>
      <c r="BN8" s="84">
        <v>430.06627280603135</v>
      </c>
      <c r="BO8" s="84" t="b">
        <v>0</v>
      </c>
      <c r="BP8" s="84">
        <v>136.05732994227174</v>
      </c>
      <c r="BQ8" s="84" t="b">
        <v>0</v>
      </c>
      <c r="BR8" s="84">
        <v>509.82401794460435</v>
      </c>
      <c r="BS8" s="84" t="b">
        <v>0</v>
      </c>
      <c r="BT8" s="84">
        <v>43.78856595843228</v>
      </c>
      <c r="BU8" s="84" t="b">
        <v>0</v>
      </c>
      <c r="BV8" s="84">
        <v>147.00447143187981</v>
      </c>
      <c r="BW8" s="84" t="b">
        <v>0</v>
      </c>
      <c r="BX8" s="84">
        <v>50.044075381065468</v>
      </c>
      <c r="BY8" s="84" t="b">
        <v>0</v>
      </c>
      <c r="BZ8" s="84">
        <v>46.916320669748877</v>
      </c>
      <c r="CA8" s="84" t="b">
        <v>0</v>
      </c>
    </row>
    <row r="9" spans="1:80">
      <c r="A9" s="5" t="s">
        <v>265</v>
      </c>
      <c r="B9" s="5" t="s">
        <v>296</v>
      </c>
      <c r="C9" s="5" t="s">
        <v>291</v>
      </c>
      <c r="D9" s="84">
        <v>49.825945515826838</v>
      </c>
      <c r="E9" s="84" t="b">
        <v>1</v>
      </c>
      <c r="F9" s="84">
        <v>49.825945515826838</v>
      </c>
      <c r="G9" s="84" t="b">
        <v>1</v>
      </c>
      <c r="H9" s="84">
        <v>2.693294352206856</v>
      </c>
      <c r="I9" s="84" t="b">
        <v>0</v>
      </c>
      <c r="J9" s="84">
        <v>1.346647176103428</v>
      </c>
      <c r="K9" s="84" t="b">
        <v>1</v>
      </c>
      <c r="L9" s="84">
        <v>6.7332358805171397</v>
      </c>
      <c r="M9" s="84" t="b">
        <v>1</v>
      </c>
      <c r="N9" s="84">
        <v>36.35947375479256</v>
      </c>
      <c r="O9" s="84" t="b">
        <v>0</v>
      </c>
      <c r="P9" s="84">
        <v>13.466471761034279</v>
      </c>
      <c r="Q9" s="84" t="b">
        <v>0</v>
      </c>
      <c r="R9" s="84">
        <v>35.012826578689129</v>
      </c>
      <c r="S9" s="84" t="b">
        <v>0</v>
      </c>
      <c r="T9" s="84">
        <v>82.145477742309112</v>
      </c>
      <c r="U9" s="84" t="b">
        <v>0</v>
      </c>
      <c r="V9" s="84">
        <v>6.7332358805171397</v>
      </c>
      <c r="W9" s="84" t="b">
        <v>1</v>
      </c>
      <c r="X9" s="84">
        <v>21.546354817654848</v>
      </c>
      <c r="Y9" s="84" t="b">
        <v>0</v>
      </c>
      <c r="Z9" s="84">
        <v>5.386588704413712</v>
      </c>
      <c r="AA9" s="84" t="b">
        <v>1</v>
      </c>
      <c r="AB9" s="84">
        <v>251.82302193134106</v>
      </c>
      <c r="AC9" s="84" t="b">
        <v>0</v>
      </c>
      <c r="AD9" s="84">
        <v>90.225360798929671</v>
      </c>
      <c r="AE9" s="84" t="b">
        <v>0</v>
      </c>
      <c r="AF9" s="84">
        <v>91.572007975033102</v>
      </c>
      <c r="AG9" s="84" t="b">
        <v>0</v>
      </c>
      <c r="AH9" s="84">
        <v>13.466471761034279</v>
      </c>
      <c r="AI9" s="84" t="b">
        <v>0</v>
      </c>
      <c r="AJ9" s="84">
        <v>455.16674552295859</v>
      </c>
      <c r="AK9" s="84" t="b">
        <v>0</v>
      </c>
      <c r="AL9" s="84">
        <v>237.00990299420334</v>
      </c>
      <c r="AM9" s="84" t="b">
        <v>0</v>
      </c>
      <c r="AN9" s="84">
        <v>1575.5771960410107</v>
      </c>
      <c r="AO9" s="84" t="b">
        <v>0</v>
      </c>
      <c r="AP9" s="84">
        <v>98.305243855550245</v>
      </c>
      <c r="AQ9" s="84" t="b">
        <v>0</v>
      </c>
      <c r="AR9" s="84">
        <v>30.972885050378842</v>
      </c>
      <c r="AS9" s="84" t="b">
        <v>0</v>
      </c>
      <c r="AT9" s="84">
        <v>2666.3614086847874</v>
      </c>
      <c r="AU9" s="84" t="b">
        <v>0</v>
      </c>
      <c r="AV9" s="84">
        <v>160.25101395630793</v>
      </c>
      <c r="AW9" s="84" t="b">
        <v>0</v>
      </c>
      <c r="AX9" s="84">
        <v>88.87871362282624</v>
      </c>
      <c r="AY9" s="84" t="b">
        <v>0</v>
      </c>
      <c r="AZ9" s="84">
        <v>545.39210632188838</v>
      </c>
      <c r="BA9" s="84" t="b">
        <v>0</v>
      </c>
      <c r="BB9" s="84">
        <v>95.611949503343396</v>
      </c>
      <c r="BC9" s="84" t="b">
        <v>0</v>
      </c>
      <c r="BD9" s="84">
        <v>140.05130631475652</v>
      </c>
      <c r="BE9" s="84" t="b">
        <v>0</v>
      </c>
      <c r="BF9" s="84">
        <v>1508.2448372358392</v>
      </c>
      <c r="BG9" s="84" t="b">
        <v>0</v>
      </c>
      <c r="BH9" s="84">
        <v>245.08978605082388</v>
      </c>
      <c r="BI9" s="84" t="b">
        <v>0</v>
      </c>
      <c r="BJ9" s="84">
        <v>1120.4104505180521</v>
      </c>
      <c r="BK9" s="84" t="b">
        <v>0</v>
      </c>
      <c r="BL9" s="84" t="s">
        <v>315</v>
      </c>
      <c r="BM9" s="84" t="b">
        <v>1</v>
      </c>
      <c r="BN9" s="84">
        <v>323.19532226482272</v>
      </c>
      <c r="BO9" s="84" t="b">
        <v>0</v>
      </c>
      <c r="BP9" s="84">
        <v>92.91865515113652</v>
      </c>
      <c r="BQ9" s="84" t="b">
        <v>0</v>
      </c>
      <c r="BR9" s="84">
        <v>329.92855814533988</v>
      </c>
      <c r="BS9" s="84" t="b">
        <v>0</v>
      </c>
      <c r="BT9" s="84">
        <v>37.706120930895977</v>
      </c>
      <c r="BU9" s="84" t="b">
        <v>0</v>
      </c>
      <c r="BV9" s="84">
        <v>96.958596679446813</v>
      </c>
      <c r="BW9" s="84" t="b">
        <v>0</v>
      </c>
      <c r="BX9" s="84">
        <v>37.706120930895977</v>
      </c>
      <c r="BY9" s="84" t="b">
        <v>0</v>
      </c>
      <c r="BZ9" s="84">
        <v>37.706120930895977</v>
      </c>
      <c r="CA9" s="84" t="b">
        <v>0</v>
      </c>
    </row>
    <row r="10" spans="1:80">
      <c r="A10" s="5" t="s">
        <v>268</v>
      </c>
      <c r="B10" s="5" t="s">
        <v>298</v>
      </c>
      <c r="C10" s="5" t="s">
        <v>291</v>
      </c>
      <c r="D10" s="84">
        <v>55.413828863959672</v>
      </c>
      <c r="E10" s="84" t="b">
        <v>1</v>
      </c>
      <c r="F10" s="84">
        <v>55.413828863959672</v>
      </c>
      <c r="G10" s="84" t="b">
        <v>1</v>
      </c>
      <c r="H10" s="84">
        <v>8.9860263022637294</v>
      </c>
      <c r="I10" s="84" t="b">
        <v>0</v>
      </c>
      <c r="J10" s="84">
        <v>1.4976710503772885</v>
      </c>
      <c r="K10" s="84" t="b">
        <v>1</v>
      </c>
      <c r="L10" s="84">
        <v>7.4883552518864418</v>
      </c>
      <c r="M10" s="84" t="b">
        <v>1</v>
      </c>
      <c r="N10" s="84">
        <v>4.4930131511318647</v>
      </c>
      <c r="O10" s="84" t="b">
        <v>1</v>
      </c>
      <c r="P10" s="84">
        <v>11.981368403018308</v>
      </c>
      <c r="Q10" s="84" t="b">
        <v>0</v>
      </c>
      <c r="R10" s="84">
        <v>38.939447309809502</v>
      </c>
      <c r="S10" s="84" t="b">
        <v>0</v>
      </c>
      <c r="T10" s="84">
        <v>77.878894619619004</v>
      </c>
      <c r="U10" s="84" t="b">
        <v>0</v>
      </c>
      <c r="V10" s="84">
        <v>7.4883552518864418</v>
      </c>
      <c r="W10" s="84" t="b">
        <v>1</v>
      </c>
      <c r="X10" s="84">
        <v>23.962736806036617</v>
      </c>
      <c r="Y10" s="84" t="b">
        <v>0</v>
      </c>
      <c r="Z10" s="84">
        <v>5.9906842015091541</v>
      </c>
      <c r="AA10" s="84" t="b">
        <v>1</v>
      </c>
      <c r="AB10" s="84">
        <v>262.0924338160255</v>
      </c>
      <c r="AC10" s="84" t="b">
        <v>0</v>
      </c>
      <c r="AD10" s="84">
        <v>67.395197266977974</v>
      </c>
      <c r="AE10" s="84" t="b">
        <v>0</v>
      </c>
      <c r="AF10" s="84">
        <v>64.399855166223404</v>
      </c>
      <c r="AG10" s="84" t="b">
        <v>0</v>
      </c>
      <c r="AH10" s="84">
        <v>19.469723654904751</v>
      </c>
      <c r="AI10" s="84" t="b">
        <v>0</v>
      </c>
      <c r="AJ10" s="84">
        <v>256.10174961451634</v>
      </c>
      <c r="AK10" s="84" t="b">
        <v>0</v>
      </c>
      <c r="AL10" s="84">
        <v>232.13901280847972</v>
      </c>
      <c r="AM10" s="84" t="b">
        <v>0</v>
      </c>
      <c r="AN10" s="84">
        <v>1767.2518394452004</v>
      </c>
      <c r="AO10" s="84" t="b">
        <v>0</v>
      </c>
      <c r="AP10" s="84">
        <v>98.846289324901036</v>
      </c>
      <c r="AQ10" s="84" t="b">
        <v>0</v>
      </c>
      <c r="AR10" s="84">
        <v>29.953421007545767</v>
      </c>
      <c r="AS10" s="84" t="b">
        <v>0</v>
      </c>
      <c r="AT10" s="84">
        <v>2516.0873646338446</v>
      </c>
      <c r="AU10" s="84" t="b">
        <v>0</v>
      </c>
      <c r="AV10" s="84">
        <v>131.79505243320139</v>
      </c>
      <c r="AW10" s="84" t="b">
        <v>0</v>
      </c>
      <c r="AX10" s="84">
        <v>122.80902613093767</v>
      </c>
      <c r="AY10" s="84" t="b">
        <v>0</v>
      </c>
      <c r="AZ10" s="84">
        <v>587.08705174789702</v>
      </c>
      <c r="BA10" s="84" t="b">
        <v>0</v>
      </c>
      <c r="BB10" s="84">
        <v>116.8183419294285</v>
      </c>
      <c r="BC10" s="84" t="b">
        <v>0</v>
      </c>
      <c r="BD10" s="84">
        <v>187.20888129716104</v>
      </c>
      <c r="BE10" s="84" t="b">
        <v>0</v>
      </c>
      <c r="BF10" s="84">
        <v>1602.5080239036986</v>
      </c>
      <c r="BG10" s="84" t="b">
        <v>0</v>
      </c>
      <c r="BH10" s="84">
        <v>299.53421007545768</v>
      </c>
      <c r="BI10" s="84" t="b">
        <v>0</v>
      </c>
      <c r="BJ10" s="84">
        <v>1061.8487747174977</v>
      </c>
      <c r="BK10" s="84" t="b">
        <v>0</v>
      </c>
      <c r="BL10" s="84" t="s">
        <v>315</v>
      </c>
      <c r="BM10" s="84" t="b">
        <v>1</v>
      </c>
      <c r="BN10" s="84">
        <v>335.47831528451258</v>
      </c>
      <c r="BO10" s="84" t="b">
        <v>0</v>
      </c>
      <c r="BP10" s="84">
        <v>101.84163142565561</v>
      </c>
      <c r="BQ10" s="84" t="b">
        <v>0</v>
      </c>
      <c r="BR10" s="84">
        <v>347.45968368753091</v>
      </c>
      <c r="BS10" s="84" t="b">
        <v>0</v>
      </c>
      <c r="BT10" s="84">
        <v>38.939447309809502</v>
      </c>
      <c r="BU10" s="84" t="b">
        <v>0</v>
      </c>
      <c r="BV10" s="84">
        <v>106.33464457678748</v>
      </c>
      <c r="BW10" s="84" t="b">
        <v>0</v>
      </c>
      <c r="BX10" s="84">
        <v>47.925473612073233</v>
      </c>
      <c r="BY10" s="84" t="b">
        <v>0</v>
      </c>
      <c r="BZ10" s="84">
        <v>55.413828863959672</v>
      </c>
      <c r="CA10" s="84" t="b">
        <v>0</v>
      </c>
    </row>
    <row r="11" spans="1:80">
      <c r="A11" s="5" t="s">
        <v>265</v>
      </c>
      <c r="B11" s="5" t="s">
        <v>299</v>
      </c>
      <c r="C11" s="5" t="s">
        <v>291</v>
      </c>
      <c r="D11" s="84">
        <v>50.12066363510931</v>
      </c>
      <c r="E11" s="84" t="b">
        <v>1</v>
      </c>
      <c r="F11" s="84">
        <v>50.12066363510931</v>
      </c>
      <c r="G11" s="84" t="b">
        <v>1</v>
      </c>
      <c r="H11" s="84">
        <v>4.0638375920358891</v>
      </c>
      <c r="I11" s="84" t="b">
        <v>0</v>
      </c>
      <c r="J11" s="84">
        <v>1.3546125306786299</v>
      </c>
      <c r="K11" s="84" t="b">
        <v>1</v>
      </c>
      <c r="L11" s="84">
        <v>6.7730626533931488</v>
      </c>
      <c r="M11" s="84" t="b">
        <v>1</v>
      </c>
      <c r="N11" s="84">
        <v>35.219925797644379</v>
      </c>
      <c r="O11" s="84" t="b">
        <v>0</v>
      </c>
      <c r="P11" s="84">
        <v>8.1276751840717782</v>
      </c>
      <c r="Q11" s="84" t="b">
        <v>1</v>
      </c>
      <c r="R11" s="84">
        <v>32.510700736287113</v>
      </c>
      <c r="S11" s="84" t="b">
        <v>0</v>
      </c>
      <c r="T11" s="84">
        <v>47.411438573752044</v>
      </c>
      <c r="U11" s="84" t="b">
        <v>0</v>
      </c>
      <c r="V11" s="84">
        <v>6.7730626533931488</v>
      </c>
      <c r="W11" s="84" t="b">
        <v>1</v>
      </c>
      <c r="X11" s="84">
        <v>10.836900245429039</v>
      </c>
      <c r="Y11" s="84" t="b">
        <v>0</v>
      </c>
      <c r="Z11" s="84">
        <v>5.4184501227145194</v>
      </c>
      <c r="AA11" s="84" t="b">
        <v>1</v>
      </c>
      <c r="AB11" s="84">
        <v>161.19889115075696</v>
      </c>
      <c r="AC11" s="84" t="b">
        <v>0</v>
      </c>
      <c r="AD11" s="84">
        <v>48.766051104430673</v>
      </c>
      <c r="AE11" s="84" t="b">
        <v>0</v>
      </c>
      <c r="AF11" s="84">
        <v>62.312176411216967</v>
      </c>
      <c r="AG11" s="84" t="b">
        <v>0</v>
      </c>
      <c r="AH11" s="84">
        <v>12.191512776107668</v>
      </c>
      <c r="AI11" s="84" t="b">
        <v>0</v>
      </c>
      <c r="AJ11" s="84">
        <v>281.75940638115503</v>
      </c>
      <c r="AK11" s="84" t="b">
        <v>0</v>
      </c>
      <c r="AL11" s="84">
        <v>176.09962898822187</v>
      </c>
      <c r="AM11" s="84" t="b">
        <v>0</v>
      </c>
      <c r="AN11" s="84">
        <v>1223.215115202803</v>
      </c>
      <c r="AO11" s="84" t="b">
        <v>0</v>
      </c>
      <c r="AP11" s="84">
        <v>77.212914248681898</v>
      </c>
      <c r="AQ11" s="84" t="b">
        <v>0</v>
      </c>
      <c r="AR11" s="84">
        <v>28.446863144251228</v>
      </c>
      <c r="AS11" s="84" t="b">
        <v>0</v>
      </c>
      <c r="AT11" s="84">
        <v>2140.287798472235</v>
      </c>
      <c r="AU11" s="84" t="b">
        <v>0</v>
      </c>
      <c r="AV11" s="84">
        <v>124.62435282243393</v>
      </c>
      <c r="AW11" s="84" t="b">
        <v>0</v>
      </c>
      <c r="AX11" s="84">
        <v>71.79446412596738</v>
      </c>
      <c r="AY11" s="84" t="b">
        <v>0</v>
      </c>
      <c r="AZ11" s="84">
        <v>432.12139728648287</v>
      </c>
      <c r="BA11" s="84" t="b">
        <v>0</v>
      </c>
      <c r="BB11" s="84">
        <v>75.858301718003261</v>
      </c>
      <c r="BC11" s="84" t="b">
        <v>0</v>
      </c>
      <c r="BD11" s="84">
        <v>105.65977739293312</v>
      </c>
      <c r="BE11" s="84" t="b">
        <v>0</v>
      </c>
      <c r="BF11" s="84">
        <v>1422.3431572125612</v>
      </c>
      <c r="BG11" s="84" t="b">
        <v>0</v>
      </c>
      <c r="BH11" s="84">
        <v>208.610329724509</v>
      </c>
      <c r="BI11" s="84" t="b">
        <v>0</v>
      </c>
      <c r="BJ11" s="84">
        <v>1164.9667763836217</v>
      </c>
      <c r="BK11" s="84" t="b">
        <v>0</v>
      </c>
      <c r="BL11" s="84" t="s">
        <v>315</v>
      </c>
      <c r="BM11" s="84" t="b">
        <v>1</v>
      </c>
      <c r="BN11" s="84">
        <v>308.85165699472759</v>
      </c>
      <c r="BO11" s="84" t="b">
        <v>0</v>
      </c>
      <c r="BP11" s="84">
        <v>77.212914248681898</v>
      </c>
      <c r="BQ11" s="84" t="b">
        <v>0</v>
      </c>
      <c r="BR11" s="84">
        <v>327.81623242422842</v>
      </c>
      <c r="BS11" s="84" t="b">
        <v>0</v>
      </c>
      <c r="BT11" s="84">
        <v>32.510700736287113</v>
      </c>
      <c r="BU11" s="84" t="b">
        <v>0</v>
      </c>
      <c r="BV11" s="84">
        <v>101.59593980089724</v>
      </c>
      <c r="BW11" s="84" t="b">
        <v>0</v>
      </c>
      <c r="BX11" s="84">
        <v>36.574538328323008</v>
      </c>
      <c r="BY11" s="84" t="b">
        <v>0</v>
      </c>
      <c r="BZ11" s="84">
        <v>31.156088205608484</v>
      </c>
      <c r="CA11" s="84" t="b">
        <v>0</v>
      </c>
    </row>
    <row r="12" spans="1:80">
      <c r="A12" s="5" t="s">
        <v>265</v>
      </c>
      <c r="B12" s="5" t="s">
        <v>300</v>
      </c>
      <c r="C12" s="5" t="s">
        <v>291</v>
      </c>
      <c r="D12" s="84">
        <v>53.572096464476772</v>
      </c>
      <c r="E12" s="84" t="b">
        <v>1</v>
      </c>
      <c r="F12" s="84">
        <v>53.572096464476772</v>
      </c>
      <c r="G12" s="84" t="b">
        <v>1</v>
      </c>
      <c r="H12" s="84">
        <v>11.583155992319302</v>
      </c>
      <c r="I12" s="84" t="b">
        <v>0</v>
      </c>
      <c r="J12" s="84">
        <v>1.4478944990399127</v>
      </c>
      <c r="K12" s="84" t="b">
        <v>1</v>
      </c>
      <c r="L12" s="84">
        <v>7.2394724951995633</v>
      </c>
      <c r="M12" s="84" t="b">
        <v>1</v>
      </c>
      <c r="N12" s="84">
        <v>44.884729470237296</v>
      </c>
      <c r="O12" s="84" t="b">
        <v>0</v>
      </c>
      <c r="P12" s="84">
        <v>27.509995481758342</v>
      </c>
      <c r="Q12" s="84" t="b">
        <v>0</v>
      </c>
      <c r="R12" s="84">
        <v>39.093151474077644</v>
      </c>
      <c r="S12" s="84" t="b">
        <v>0</v>
      </c>
      <c r="T12" s="84">
        <v>102.8005094318338</v>
      </c>
      <c r="U12" s="84" t="b">
        <v>0</v>
      </c>
      <c r="V12" s="84">
        <v>7.2394724951995633</v>
      </c>
      <c r="W12" s="84" t="b">
        <v>1</v>
      </c>
      <c r="X12" s="84">
        <v>50.676307466396942</v>
      </c>
      <c r="Y12" s="84" t="b">
        <v>0</v>
      </c>
      <c r="Z12" s="84">
        <v>7.2394724951995633</v>
      </c>
      <c r="AA12" s="84" t="b">
        <v>0</v>
      </c>
      <c r="AB12" s="84">
        <v>503.8672856658896</v>
      </c>
      <c r="AC12" s="84" t="b">
        <v>0</v>
      </c>
      <c r="AD12" s="84">
        <v>180.98681237998909</v>
      </c>
      <c r="AE12" s="84" t="b">
        <v>0</v>
      </c>
      <c r="AF12" s="84">
        <v>212.84049135886715</v>
      </c>
      <c r="AG12" s="84" t="b">
        <v>0</v>
      </c>
      <c r="AH12" s="84">
        <v>43.436834971197378</v>
      </c>
      <c r="AI12" s="84" t="b">
        <v>0</v>
      </c>
      <c r="AJ12" s="84">
        <v>831.0914424489099</v>
      </c>
      <c r="AK12" s="84" t="b">
        <v>0</v>
      </c>
      <c r="AL12" s="84">
        <v>467.66992318989185</v>
      </c>
      <c r="AM12" s="84" t="b">
        <v>0</v>
      </c>
      <c r="AN12" s="84">
        <v>3330.1573477917991</v>
      </c>
      <c r="AO12" s="84" t="b">
        <v>0</v>
      </c>
      <c r="AP12" s="84">
        <v>204.15312436462767</v>
      </c>
      <c r="AQ12" s="84" t="b">
        <v>0</v>
      </c>
      <c r="AR12" s="84">
        <v>40.541045973117555</v>
      </c>
      <c r="AS12" s="84" t="b">
        <v>0</v>
      </c>
      <c r="AT12" s="84">
        <v>5024.1939116684971</v>
      </c>
      <c r="AU12" s="84" t="b">
        <v>0</v>
      </c>
      <c r="AV12" s="84">
        <v>346.04678527053915</v>
      </c>
      <c r="AW12" s="84" t="b">
        <v>0</v>
      </c>
      <c r="AX12" s="84">
        <v>214.28838585790709</v>
      </c>
      <c r="AY12" s="84" t="b">
        <v>0</v>
      </c>
      <c r="AZ12" s="84">
        <v>1001.9429933356196</v>
      </c>
      <c r="BA12" s="84" t="b">
        <v>0</v>
      </c>
      <c r="BB12" s="84">
        <v>146.23734440303119</v>
      </c>
      <c r="BC12" s="84" t="b">
        <v>0</v>
      </c>
      <c r="BD12" s="84">
        <v>266.41258782334393</v>
      </c>
      <c r="BE12" s="84" t="b">
        <v>0</v>
      </c>
      <c r="BF12" s="84">
        <v>2750.9995481758342</v>
      </c>
      <c r="BG12" s="84" t="b">
        <v>0</v>
      </c>
      <c r="BH12" s="84">
        <v>466.22202869085191</v>
      </c>
      <c r="BI12" s="84" t="b">
        <v>0</v>
      </c>
      <c r="BJ12" s="84">
        <v>1925.6996837230838</v>
      </c>
      <c r="BK12" s="84" t="b">
        <v>0</v>
      </c>
      <c r="BL12" s="84" t="s">
        <v>315</v>
      </c>
      <c r="BM12" s="84" t="b">
        <v>1</v>
      </c>
      <c r="BN12" s="84">
        <v>472.01360668701147</v>
      </c>
      <c r="BO12" s="84" t="b">
        <v>0</v>
      </c>
      <c r="BP12" s="84">
        <v>124.51892691743248</v>
      </c>
      <c r="BQ12" s="84" t="b">
        <v>0</v>
      </c>
      <c r="BR12" s="84">
        <v>496.62781317068999</v>
      </c>
      <c r="BS12" s="84" t="b">
        <v>0</v>
      </c>
      <c r="BT12" s="84">
        <v>43.436834971197378</v>
      </c>
      <c r="BU12" s="84" t="b">
        <v>0</v>
      </c>
      <c r="BV12" s="84">
        <v>144.78944990399128</v>
      </c>
      <c r="BW12" s="84" t="b">
        <v>0</v>
      </c>
      <c r="BX12" s="84">
        <v>49.228412967357031</v>
      </c>
      <c r="BY12" s="84" t="b">
        <v>0</v>
      </c>
      <c r="BZ12" s="84">
        <v>52.12420196543686</v>
      </c>
      <c r="CA12" s="84" t="b">
        <v>0</v>
      </c>
    </row>
    <row r="13" spans="1:80">
      <c r="A13" s="5" t="s">
        <v>266</v>
      </c>
      <c r="B13" s="5" t="s">
        <v>301</v>
      </c>
      <c r="C13" s="5" t="s">
        <v>291</v>
      </c>
      <c r="D13" s="84">
        <v>55.774603695663842</v>
      </c>
      <c r="E13" s="84" t="b">
        <v>1</v>
      </c>
      <c r="F13" s="84">
        <v>55.774603695663842</v>
      </c>
      <c r="G13" s="84" t="b">
        <v>1</v>
      </c>
      <c r="H13" s="84">
        <v>4.5222651645132839</v>
      </c>
      <c r="I13" s="84" t="b">
        <v>0</v>
      </c>
      <c r="J13" s="84">
        <v>1.5074217215044281</v>
      </c>
      <c r="K13" s="84" t="b">
        <v>1</v>
      </c>
      <c r="L13" s="84">
        <v>7.5371086075221401</v>
      </c>
      <c r="M13" s="84" t="b">
        <v>1</v>
      </c>
      <c r="N13" s="84">
        <v>40.700386480619557</v>
      </c>
      <c r="O13" s="84" t="b">
        <v>0</v>
      </c>
      <c r="P13" s="84">
        <v>9.0445303290265677</v>
      </c>
      <c r="Q13" s="84" t="b">
        <v>1</v>
      </c>
      <c r="R13" s="84">
        <v>37.685543037610699</v>
      </c>
      <c r="S13" s="84" t="b">
        <v>0</v>
      </c>
      <c r="T13" s="84">
        <v>57.282025417168263</v>
      </c>
      <c r="U13" s="84" t="b">
        <v>0</v>
      </c>
      <c r="V13" s="84">
        <v>7.5371086075221401</v>
      </c>
      <c r="W13" s="84" t="b">
        <v>1</v>
      </c>
      <c r="X13" s="84">
        <v>15.07421721504428</v>
      </c>
      <c r="Y13" s="84" t="b">
        <v>0</v>
      </c>
      <c r="Z13" s="84">
        <v>6.0296868860177124</v>
      </c>
      <c r="AA13" s="84" t="b">
        <v>1</v>
      </c>
      <c r="AB13" s="84">
        <v>226.1132582256642</v>
      </c>
      <c r="AC13" s="84" t="b">
        <v>0</v>
      </c>
      <c r="AD13" s="84">
        <v>69.341399189203685</v>
      </c>
      <c r="AE13" s="84" t="b">
        <v>0</v>
      </c>
      <c r="AF13" s="84">
        <v>63.311712303185978</v>
      </c>
      <c r="AG13" s="84" t="b">
        <v>0</v>
      </c>
      <c r="AH13" s="84">
        <v>18.089060658053135</v>
      </c>
      <c r="AI13" s="84" t="b">
        <v>0</v>
      </c>
      <c r="AJ13" s="84">
        <v>310.5288746299122</v>
      </c>
      <c r="AK13" s="84" t="b">
        <v>0</v>
      </c>
      <c r="AL13" s="84">
        <v>220.08357133964648</v>
      </c>
      <c r="AM13" s="84" t="b">
        <v>0</v>
      </c>
      <c r="AN13" s="84">
        <v>1522.4959387194724</v>
      </c>
      <c r="AO13" s="84" t="b">
        <v>0</v>
      </c>
      <c r="AP13" s="84">
        <v>97.982411897787827</v>
      </c>
      <c r="AQ13" s="84" t="b">
        <v>0</v>
      </c>
      <c r="AR13" s="84">
        <v>36.178121316106271</v>
      </c>
      <c r="AS13" s="84" t="b">
        <v>0</v>
      </c>
      <c r="AT13" s="84">
        <v>2230.9841478265535</v>
      </c>
      <c r="AU13" s="84" t="b">
        <v>0</v>
      </c>
      <c r="AV13" s="84">
        <v>125.11600288486754</v>
      </c>
      <c r="AW13" s="84" t="b">
        <v>0</v>
      </c>
      <c r="AX13" s="84">
        <v>100.99725534079668</v>
      </c>
      <c r="AY13" s="84" t="b">
        <v>0</v>
      </c>
      <c r="AZ13" s="84">
        <v>504.98627670398338</v>
      </c>
      <c r="BA13" s="84" t="b">
        <v>0</v>
      </c>
      <c r="BB13" s="84">
        <v>93.460146733274541</v>
      </c>
      <c r="BC13" s="84" t="b">
        <v>0</v>
      </c>
      <c r="BD13" s="84">
        <v>153.75701559345168</v>
      </c>
      <c r="BE13" s="84" t="b">
        <v>0</v>
      </c>
      <c r="BF13" s="84">
        <v>1323.5162714808878</v>
      </c>
      <c r="BG13" s="84" t="b">
        <v>0</v>
      </c>
      <c r="BH13" s="84">
        <v>236.66521027619518</v>
      </c>
      <c r="BI13" s="84" t="b">
        <v>0</v>
      </c>
      <c r="BJ13" s="84">
        <v>856.21553781451519</v>
      </c>
      <c r="BK13" s="84" t="b">
        <v>0</v>
      </c>
      <c r="BL13" s="84" t="s">
        <v>315</v>
      </c>
      <c r="BM13" s="84" t="b">
        <v>1</v>
      </c>
      <c r="BN13" s="84">
        <v>301.4843443008856</v>
      </c>
      <c r="BO13" s="84" t="b">
        <v>0</v>
      </c>
      <c r="BP13" s="84">
        <v>90.445303290265684</v>
      </c>
      <c r="BQ13" s="84" t="b">
        <v>0</v>
      </c>
      <c r="BR13" s="84">
        <v>298.46950085787677</v>
      </c>
      <c r="BS13" s="84" t="b">
        <v>0</v>
      </c>
      <c r="BT13" s="84">
        <v>39.192964759115128</v>
      </c>
      <c r="BU13" s="84" t="b">
        <v>0</v>
      </c>
      <c r="BV13" s="84">
        <v>113.0566291128321</v>
      </c>
      <c r="BW13" s="84" t="b">
        <v>0</v>
      </c>
      <c r="BX13" s="84">
        <v>48.237495088141699</v>
      </c>
      <c r="BY13" s="84" t="b">
        <v>0</v>
      </c>
      <c r="BZ13" s="84">
        <v>52.759760252654985</v>
      </c>
      <c r="CA13" s="84" t="b">
        <v>0</v>
      </c>
    </row>
    <row r="14" spans="1:80">
      <c r="A14" s="5" t="s">
        <v>265</v>
      </c>
      <c r="B14" s="5" t="s">
        <v>302</v>
      </c>
      <c r="C14" s="5" t="s">
        <v>291</v>
      </c>
      <c r="D14" s="84">
        <v>60.563813848973112</v>
      </c>
      <c r="E14" s="84" t="b">
        <v>1</v>
      </c>
      <c r="F14" s="84">
        <v>60.563813848973112</v>
      </c>
      <c r="G14" s="84" t="b">
        <v>1</v>
      </c>
      <c r="H14" s="84">
        <v>1947.8632021696758</v>
      </c>
      <c r="I14" s="84" t="b">
        <v>0</v>
      </c>
      <c r="J14" s="84">
        <v>29.463477007608542</v>
      </c>
      <c r="K14" s="84" t="b">
        <v>0</v>
      </c>
      <c r="L14" s="84">
        <v>80.206131854045466</v>
      </c>
      <c r="M14" s="84" t="b">
        <v>0</v>
      </c>
      <c r="N14" s="84">
        <v>581.08524098339069</v>
      </c>
      <c r="O14" s="84" t="b">
        <v>0</v>
      </c>
      <c r="P14" s="84">
        <v>1003.3950780924464</v>
      </c>
      <c r="Q14" s="84" t="b">
        <v>0</v>
      </c>
      <c r="R14" s="84">
        <v>147.31738503804272</v>
      </c>
      <c r="S14" s="84" t="b">
        <v>0</v>
      </c>
      <c r="T14" s="84">
        <v>1024.6742559312747</v>
      </c>
      <c r="U14" s="84" t="b">
        <v>0</v>
      </c>
      <c r="V14" s="84">
        <v>8.1842991687801501</v>
      </c>
      <c r="W14" s="84" t="b">
        <v>1</v>
      </c>
      <c r="X14" s="84">
        <v>18.005458171316331</v>
      </c>
      <c r="Y14" s="84" t="b">
        <v>0</v>
      </c>
      <c r="Z14" s="84">
        <v>29.463477007608542</v>
      </c>
      <c r="AA14" s="84" t="b">
        <v>0</v>
      </c>
      <c r="AB14" s="84">
        <v>234.0709562271123</v>
      </c>
      <c r="AC14" s="84" t="b">
        <v>0</v>
      </c>
      <c r="AD14" s="84">
        <v>101.48530969287387</v>
      </c>
      <c r="AE14" s="84" t="b">
        <v>0</v>
      </c>
      <c r="AF14" s="84">
        <v>50.742654846436935</v>
      </c>
      <c r="AG14" s="84" t="b">
        <v>0</v>
      </c>
      <c r="AH14" s="84">
        <v>21.279177838828392</v>
      </c>
      <c r="AI14" s="84" t="b">
        <v>0</v>
      </c>
      <c r="AJ14" s="84">
        <v>166.95970304311507</v>
      </c>
      <c r="AK14" s="84" t="b">
        <v>0</v>
      </c>
      <c r="AL14" s="84">
        <v>142.40680553677461</v>
      </c>
      <c r="AM14" s="84" t="b">
        <v>0</v>
      </c>
      <c r="AN14" s="84">
        <v>1104.8803877853202</v>
      </c>
      <c r="AO14" s="84" t="b">
        <v>0</v>
      </c>
      <c r="AP14" s="84">
        <v>75.295552352777378</v>
      </c>
      <c r="AQ14" s="84" t="b">
        <v>0</v>
      </c>
      <c r="AR14" s="84">
        <v>27.826617173852508</v>
      </c>
      <c r="AS14" s="84" t="b">
        <v>0</v>
      </c>
      <c r="AT14" s="84">
        <v>1402.7888775289177</v>
      </c>
      <c r="AU14" s="84" t="b">
        <v>0</v>
      </c>
      <c r="AV14" s="84">
        <v>70.384972851509289</v>
      </c>
      <c r="AW14" s="84" t="b">
        <v>0</v>
      </c>
      <c r="AX14" s="84">
        <v>72.021832685265323</v>
      </c>
      <c r="AY14" s="84" t="b">
        <v>0</v>
      </c>
      <c r="AZ14" s="84">
        <v>304.45592907862152</v>
      </c>
      <c r="BA14" s="84" t="b">
        <v>0</v>
      </c>
      <c r="BB14" s="84">
        <v>76.932412186533412</v>
      </c>
      <c r="BC14" s="84" t="b">
        <v>0</v>
      </c>
      <c r="BD14" s="84">
        <v>106.39588919414196</v>
      </c>
      <c r="BE14" s="84" t="b">
        <v>0</v>
      </c>
      <c r="BF14" s="84">
        <v>842.98281438435549</v>
      </c>
      <c r="BG14" s="84" t="b">
        <v>0</v>
      </c>
      <c r="BH14" s="84">
        <v>157.13854404057886</v>
      </c>
      <c r="BI14" s="84" t="b">
        <v>0</v>
      </c>
      <c r="BJ14" s="84">
        <v>553.25862380953811</v>
      </c>
      <c r="BK14" s="84" t="b">
        <v>0</v>
      </c>
      <c r="BL14" s="84" t="s">
        <v>315</v>
      </c>
      <c r="BM14" s="84" t="b">
        <v>1</v>
      </c>
      <c r="BN14" s="84">
        <v>209.51805872077185</v>
      </c>
      <c r="BO14" s="84" t="b">
        <v>0</v>
      </c>
      <c r="BP14" s="84">
        <v>76.932412186533412</v>
      </c>
      <c r="BQ14" s="84" t="b">
        <v>0</v>
      </c>
      <c r="BR14" s="84">
        <v>224.24979722457613</v>
      </c>
      <c r="BS14" s="84" t="b">
        <v>0</v>
      </c>
      <c r="BT14" s="84">
        <v>36.010916342632662</v>
      </c>
      <c r="BU14" s="84" t="b">
        <v>0</v>
      </c>
      <c r="BV14" s="84">
        <v>90.027290856581658</v>
      </c>
      <c r="BW14" s="84" t="b">
        <v>0</v>
      </c>
      <c r="BX14" s="84">
        <v>44.195215511412812</v>
      </c>
      <c r="BY14" s="84" t="b">
        <v>0</v>
      </c>
      <c r="BZ14" s="84">
        <v>50.742654846436935</v>
      </c>
      <c r="CA14" s="84" t="b">
        <v>0</v>
      </c>
    </row>
    <row r="15" spans="1:80">
      <c r="A15" s="5" t="s">
        <v>266</v>
      </c>
      <c r="B15" s="5" t="s">
        <v>303</v>
      </c>
      <c r="C15" s="5" t="s">
        <v>291</v>
      </c>
      <c r="D15" s="84">
        <v>87.005518523714159</v>
      </c>
      <c r="E15" s="84" t="b">
        <v>1</v>
      </c>
      <c r="F15" s="84">
        <v>87.005518523714159</v>
      </c>
      <c r="G15" s="84" t="b">
        <v>1</v>
      </c>
      <c r="H15" s="84">
        <v>4.7030010012818462</v>
      </c>
      <c r="I15" s="84" t="b">
        <v>0</v>
      </c>
      <c r="J15" s="84">
        <v>2.3515005006409231</v>
      </c>
      <c r="K15" s="84" t="b">
        <v>1</v>
      </c>
      <c r="L15" s="84">
        <v>11.757502503204616</v>
      </c>
      <c r="M15" s="84" t="b">
        <v>1</v>
      </c>
      <c r="N15" s="84">
        <v>63.490513517304933</v>
      </c>
      <c r="O15" s="84" t="b">
        <v>0</v>
      </c>
      <c r="P15" s="84">
        <v>16.460503504486461</v>
      </c>
      <c r="Q15" s="84" t="b">
        <v>0</v>
      </c>
      <c r="R15" s="84">
        <v>56.436012015382154</v>
      </c>
      <c r="S15" s="84" t="b">
        <v>0</v>
      </c>
      <c r="T15" s="84">
        <v>105.81752252884154</v>
      </c>
      <c r="U15" s="84" t="b">
        <v>0</v>
      </c>
      <c r="V15" s="84">
        <v>11.757502503204616</v>
      </c>
      <c r="W15" s="84" t="b">
        <v>1</v>
      </c>
      <c r="X15" s="84">
        <v>11.757502503204616</v>
      </c>
      <c r="Y15" s="84" t="b">
        <v>0</v>
      </c>
      <c r="Z15" s="84">
        <v>9.4060020025636923</v>
      </c>
      <c r="AA15" s="84" t="b">
        <v>1</v>
      </c>
      <c r="AB15" s="84">
        <v>597.28112716279441</v>
      </c>
      <c r="AC15" s="84" t="b">
        <v>0</v>
      </c>
      <c r="AD15" s="84">
        <v>223.39254756088769</v>
      </c>
      <c r="AE15" s="84" t="b">
        <v>0</v>
      </c>
      <c r="AF15" s="84">
        <v>103.46602202820063</v>
      </c>
      <c r="AG15" s="84" t="b">
        <v>0</v>
      </c>
      <c r="AH15" s="84">
        <v>42.327009011536617</v>
      </c>
      <c r="AI15" s="84" t="b">
        <v>0</v>
      </c>
      <c r="AJ15" s="84">
        <v>503.2211071371575</v>
      </c>
      <c r="AK15" s="84" t="b">
        <v>0</v>
      </c>
      <c r="AL15" s="84">
        <v>477.35460163010731</v>
      </c>
      <c r="AM15" s="84" t="b">
        <v>0</v>
      </c>
      <c r="AN15" s="84">
        <v>4961.6660563523483</v>
      </c>
      <c r="AO15" s="84" t="b">
        <v>0</v>
      </c>
      <c r="AP15" s="84">
        <v>322.1555685878065</v>
      </c>
      <c r="AQ15" s="84" t="b">
        <v>0</v>
      </c>
      <c r="AR15" s="84">
        <v>61.139013016664002</v>
      </c>
      <c r="AS15" s="84" t="b">
        <v>0</v>
      </c>
      <c r="AT15" s="84">
        <v>7689.406637095819</v>
      </c>
      <c r="AU15" s="84" t="b">
        <v>0</v>
      </c>
      <c r="AV15" s="84">
        <v>310.39806608460185</v>
      </c>
      <c r="AW15" s="84" t="b">
        <v>0</v>
      </c>
      <c r="AX15" s="84">
        <v>322.1555685878065</v>
      </c>
      <c r="AY15" s="84" t="b">
        <v>0</v>
      </c>
      <c r="AZ15" s="84">
        <v>1733.0558689723605</v>
      </c>
      <c r="BA15" s="84" t="b">
        <v>0</v>
      </c>
      <c r="BB15" s="84">
        <v>362.13107709870218</v>
      </c>
      <c r="BC15" s="84" t="b">
        <v>0</v>
      </c>
      <c r="BD15" s="84">
        <v>688.98964668779047</v>
      </c>
      <c r="BE15" s="84" t="b">
        <v>0</v>
      </c>
      <c r="BF15" s="84">
        <v>5126.2710913972123</v>
      </c>
      <c r="BG15" s="84" t="b">
        <v>0</v>
      </c>
      <c r="BH15" s="84">
        <v>975.87270776598314</v>
      </c>
      <c r="BI15" s="84" t="b">
        <v>0</v>
      </c>
      <c r="BJ15" s="84">
        <v>3409.6757259293386</v>
      </c>
      <c r="BK15" s="84" t="b">
        <v>0</v>
      </c>
      <c r="BL15" s="84" t="s">
        <v>315</v>
      </c>
      <c r="BM15" s="84" t="b">
        <v>1</v>
      </c>
      <c r="BN15" s="84">
        <v>907.67919324739637</v>
      </c>
      <c r="BO15" s="84" t="b">
        <v>0</v>
      </c>
      <c r="BP15" s="84">
        <v>258.66505507050152</v>
      </c>
      <c r="BQ15" s="84" t="b">
        <v>0</v>
      </c>
      <c r="BR15" s="84">
        <v>978.22420826662403</v>
      </c>
      <c r="BS15" s="84" t="b">
        <v>0</v>
      </c>
      <c r="BT15" s="84">
        <v>72.896515519868615</v>
      </c>
      <c r="BU15" s="84" t="b">
        <v>0</v>
      </c>
      <c r="BV15" s="84">
        <v>209.28354455704218</v>
      </c>
      <c r="BW15" s="84" t="b">
        <v>0</v>
      </c>
      <c r="BX15" s="84">
        <v>84.654018023073235</v>
      </c>
      <c r="BY15" s="84" t="b">
        <v>0</v>
      </c>
      <c r="BZ15" s="84">
        <v>79.951017021791387</v>
      </c>
      <c r="CA15" s="84" t="b">
        <v>0</v>
      </c>
    </row>
    <row r="16" spans="1:80">
      <c r="A16" s="5" t="s">
        <v>266</v>
      </c>
      <c r="B16" s="5" t="s">
        <v>304</v>
      </c>
      <c r="C16" s="5" t="s">
        <v>291</v>
      </c>
      <c r="D16" s="84">
        <v>58.53418673751856</v>
      </c>
      <c r="E16" s="84" t="b">
        <v>1</v>
      </c>
      <c r="F16" s="84">
        <v>58.53418673751856</v>
      </c>
      <c r="G16" s="84" t="b">
        <v>1</v>
      </c>
      <c r="H16" s="84">
        <v>7.9100252347998046</v>
      </c>
      <c r="I16" s="84" t="b">
        <v>0</v>
      </c>
      <c r="J16" s="84">
        <v>1.5820050469599609</v>
      </c>
      <c r="K16" s="84" t="b">
        <v>1</v>
      </c>
      <c r="L16" s="84">
        <v>7.9100252347998046</v>
      </c>
      <c r="M16" s="84" t="b">
        <v>1</v>
      </c>
      <c r="N16" s="84">
        <v>44.296141314878902</v>
      </c>
      <c r="O16" s="84" t="b">
        <v>0</v>
      </c>
      <c r="P16" s="84">
        <v>14.238045422639649</v>
      </c>
      <c r="Q16" s="84" t="b">
        <v>0</v>
      </c>
      <c r="R16" s="84">
        <v>37.968121127039062</v>
      </c>
      <c r="S16" s="84" t="b">
        <v>0</v>
      </c>
      <c r="T16" s="84">
        <v>96.502307864557622</v>
      </c>
      <c r="U16" s="84" t="b">
        <v>0</v>
      </c>
      <c r="V16" s="84">
        <v>7.9100252347998046</v>
      </c>
      <c r="W16" s="84" t="b">
        <v>1</v>
      </c>
      <c r="X16" s="84">
        <v>47.460151408798829</v>
      </c>
      <c r="Y16" s="84" t="b">
        <v>0</v>
      </c>
      <c r="Z16" s="84">
        <v>6.3280201878398437</v>
      </c>
      <c r="AA16" s="84" t="b">
        <v>1</v>
      </c>
      <c r="AB16" s="84">
        <v>495.16757969846776</v>
      </c>
      <c r="AC16" s="84" t="b">
        <v>0</v>
      </c>
      <c r="AD16" s="84">
        <v>161.36451478991603</v>
      </c>
      <c r="AE16" s="84" t="b">
        <v>0</v>
      </c>
      <c r="AF16" s="84">
        <v>126.56040375679687</v>
      </c>
      <c r="AG16" s="84" t="b">
        <v>0</v>
      </c>
      <c r="AH16" s="84">
        <v>26.894085798319335</v>
      </c>
      <c r="AI16" s="84" t="b">
        <v>0</v>
      </c>
      <c r="AJ16" s="84">
        <v>650.20407430054388</v>
      </c>
      <c r="AK16" s="84" t="b">
        <v>0</v>
      </c>
      <c r="AL16" s="84">
        <v>544.20973615422656</v>
      </c>
      <c r="AM16" s="84" t="b">
        <v>0</v>
      </c>
      <c r="AN16" s="84">
        <v>3780.9920622343066</v>
      </c>
      <c r="AO16" s="84" t="b">
        <v>0</v>
      </c>
      <c r="AP16" s="84">
        <v>213.57068133959473</v>
      </c>
      <c r="AQ16" s="84" t="b">
        <v>0</v>
      </c>
      <c r="AR16" s="84">
        <v>50.624161502718749</v>
      </c>
      <c r="AS16" s="84" t="b">
        <v>0</v>
      </c>
      <c r="AT16" s="84">
        <v>5663.5780681166598</v>
      </c>
      <c r="AU16" s="84" t="b">
        <v>0</v>
      </c>
      <c r="AV16" s="84">
        <v>348.04111033119142</v>
      </c>
      <c r="AW16" s="84" t="b">
        <v>0</v>
      </c>
      <c r="AX16" s="84">
        <v>248.37479237271384</v>
      </c>
      <c r="AY16" s="84" t="b">
        <v>0</v>
      </c>
      <c r="AZ16" s="84">
        <v>1376.344390855166</v>
      </c>
      <c r="BA16" s="84" t="b">
        <v>0</v>
      </c>
      <c r="BB16" s="84">
        <v>204.07865105783497</v>
      </c>
      <c r="BC16" s="84" t="b">
        <v>0</v>
      </c>
      <c r="BD16" s="84">
        <v>363.86116080079103</v>
      </c>
      <c r="BE16" s="84" t="b">
        <v>0</v>
      </c>
      <c r="BF16" s="84">
        <v>3955.0126173999024</v>
      </c>
      <c r="BG16" s="84" t="b">
        <v>0</v>
      </c>
      <c r="BH16" s="84">
        <v>624.89199354918458</v>
      </c>
      <c r="BI16" s="84" t="b">
        <v>0</v>
      </c>
      <c r="BJ16" s="84">
        <v>2831.7890340583299</v>
      </c>
      <c r="BK16" s="84" t="b">
        <v>0</v>
      </c>
      <c r="BL16" s="84" t="s">
        <v>315</v>
      </c>
      <c r="BM16" s="84" t="b">
        <v>1</v>
      </c>
      <c r="BN16" s="84">
        <v>833.71665974789937</v>
      </c>
      <c r="BO16" s="84" t="b">
        <v>0</v>
      </c>
      <c r="BP16" s="84">
        <v>180.34857535343556</v>
      </c>
      <c r="BQ16" s="84" t="b">
        <v>0</v>
      </c>
      <c r="BR16" s="84">
        <v>878.01280106277829</v>
      </c>
      <c r="BS16" s="84" t="b">
        <v>0</v>
      </c>
      <c r="BT16" s="84">
        <v>53.788171596638669</v>
      </c>
      <c r="BU16" s="84" t="b">
        <v>0</v>
      </c>
      <c r="BV16" s="84">
        <v>207.2426611517549</v>
      </c>
      <c r="BW16" s="84" t="b">
        <v>0</v>
      </c>
      <c r="BX16" s="84">
        <v>66.444211972318357</v>
      </c>
      <c r="BY16" s="84" t="b">
        <v>0</v>
      </c>
      <c r="BZ16" s="84">
        <v>71.190227113198247</v>
      </c>
      <c r="CA16" s="84" t="b">
        <v>0</v>
      </c>
    </row>
    <row r="17" spans="1:79">
      <c r="A17" s="5" t="s">
        <v>265</v>
      </c>
      <c r="B17" s="5" t="s">
        <v>305</v>
      </c>
      <c r="C17" s="5" t="s">
        <v>291</v>
      </c>
      <c r="D17" s="84">
        <v>65.553786258864434</v>
      </c>
      <c r="E17" s="84" t="b">
        <v>1</v>
      </c>
      <c r="F17" s="84">
        <v>65.553786258864434</v>
      </c>
      <c r="G17" s="84" t="b">
        <v>1</v>
      </c>
      <c r="H17" s="84">
        <v>5.3151718588268455</v>
      </c>
      <c r="I17" s="84" t="b">
        <v>0</v>
      </c>
      <c r="J17" s="84">
        <v>1.7717239529422819</v>
      </c>
      <c r="K17" s="84" t="b">
        <v>1</v>
      </c>
      <c r="L17" s="84">
        <v>8.8586197647114098</v>
      </c>
      <c r="M17" s="84" t="b">
        <v>1</v>
      </c>
      <c r="N17" s="84">
        <v>5.3151718588268455</v>
      </c>
      <c r="O17" s="84" t="b">
        <v>1</v>
      </c>
      <c r="P17" s="84">
        <v>14.173791623538255</v>
      </c>
      <c r="Q17" s="84" t="b">
        <v>0</v>
      </c>
      <c r="R17" s="84">
        <v>38.977926964730202</v>
      </c>
      <c r="S17" s="84" t="b">
        <v>0</v>
      </c>
      <c r="T17" s="84">
        <v>166.54205157657449</v>
      </c>
      <c r="U17" s="84" t="b">
        <v>0</v>
      </c>
      <c r="V17" s="84">
        <v>8.8586197647114098</v>
      </c>
      <c r="W17" s="84" t="b">
        <v>1</v>
      </c>
      <c r="X17" s="84">
        <v>24.804135341191945</v>
      </c>
      <c r="Y17" s="84" t="b">
        <v>0</v>
      </c>
      <c r="Z17" s="84">
        <v>7.0868958117691276</v>
      </c>
      <c r="AA17" s="84" t="b">
        <v>1</v>
      </c>
      <c r="AB17" s="84">
        <v>267.53031689428457</v>
      </c>
      <c r="AC17" s="84" t="b">
        <v>0</v>
      </c>
      <c r="AD17" s="84">
        <v>85.042749741229528</v>
      </c>
      <c r="AE17" s="84" t="b">
        <v>0</v>
      </c>
      <c r="AF17" s="84">
        <v>97.444817411825497</v>
      </c>
      <c r="AG17" s="84" t="b">
        <v>0</v>
      </c>
      <c r="AH17" s="84">
        <v>19.488963482365101</v>
      </c>
      <c r="AI17" s="84" t="b">
        <v>0</v>
      </c>
      <c r="AJ17" s="84">
        <v>524.43029007091548</v>
      </c>
      <c r="AK17" s="84" t="b">
        <v>0</v>
      </c>
      <c r="AL17" s="84">
        <v>301.1930720001879</v>
      </c>
      <c r="AM17" s="84" t="b">
        <v>0</v>
      </c>
      <c r="AN17" s="84">
        <v>1658.333619953976</v>
      </c>
      <c r="AO17" s="84" t="b">
        <v>0</v>
      </c>
      <c r="AP17" s="84">
        <v>86.814473694171795</v>
      </c>
      <c r="AQ17" s="84" t="b">
        <v>0</v>
      </c>
      <c r="AR17" s="84">
        <v>33.662755105903351</v>
      </c>
      <c r="AS17" s="84" t="b">
        <v>0</v>
      </c>
      <c r="AT17" s="84">
        <v>3189.1031152961073</v>
      </c>
      <c r="AU17" s="84" t="b">
        <v>0</v>
      </c>
      <c r="AV17" s="84">
        <v>214.3785983060161</v>
      </c>
      <c r="AW17" s="84" t="b">
        <v>0</v>
      </c>
      <c r="AX17" s="84">
        <v>109.84688508242148</v>
      </c>
      <c r="AY17" s="84" t="b">
        <v>0</v>
      </c>
      <c r="AZ17" s="84">
        <v>692.74406560043224</v>
      </c>
      <c r="BA17" s="84" t="b">
        <v>0</v>
      </c>
      <c r="BB17" s="84">
        <v>104.53171322359462</v>
      </c>
      <c r="BC17" s="84" t="b">
        <v>0</v>
      </c>
      <c r="BD17" s="84">
        <v>152.36825995303624</v>
      </c>
      <c r="BE17" s="84" t="b">
        <v>0</v>
      </c>
      <c r="BF17" s="84">
        <v>2055.1997854130468</v>
      </c>
      <c r="BG17" s="84" t="b">
        <v>0</v>
      </c>
      <c r="BH17" s="84">
        <v>304.73651990607249</v>
      </c>
      <c r="BI17" s="84" t="b">
        <v>0</v>
      </c>
      <c r="BJ17" s="84">
        <v>1350.0536521420188</v>
      </c>
      <c r="BK17" s="84" t="b">
        <v>0</v>
      </c>
      <c r="BL17" s="84" t="s">
        <v>315</v>
      </c>
      <c r="BM17" s="84" t="b">
        <v>1</v>
      </c>
      <c r="BN17" s="84">
        <v>416.35512894143625</v>
      </c>
      <c r="BO17" s="84" t="b">
        <v>0</v>
      </c>
      <c r="BP17" s="84">
        <v>109.84688508242148</v>
      </c>
      <c r="BQ17" s="84" t="b">
        <v>0</v>
      </c>
      <c r="BR17" s="84">
        <v>384.46409778847516</v>
      </c>
      <c r="BS17" s="84" t="b">
        <v>0</v>
      </c>
      <c r="BT17" s="84">
        <v>42.521374870614764</v>
      </c>
      <c r="BU17" s="84" t="b">
        <v>0</v>
      </c>
      <c r="BV17" s="84">
        <v>104.53171322359462</v>
      </c>
      <c r="BW17" s="84" t="b">
        <v>0</v>
      </c>
      <c r="BX17" s="84">
        <v>37.20620301178792</v>
      </c>
      <c r="BY17" s="84" t="b">
        <v>0</v>
      </c>
      <c r="BZ17" s="84">
        <v>30.119307200018792</v>
      </c>
      <c r="CA17" s="84" t="b">
        <v>0</v>
      </c>
    </row>
    <row r="18" spans="1:79">
      <c r="A18" s="5" t="s">
        <v>268</v>
      </c>
      <c r="B18" s="5" t="s">
        <v>306</v>
      </c>
      <c r="C18" s="5" t="s">
        <v>291</v>
      </c>
      <c r="D18" s="84">
        <v>38.694997589827175</v>
      </c>
      <c r="E18" s="84" t="b">
        <v>1</v>
      </c>
      <c r="F18" s="84">
        <v>38.694997589827175</v>
      </c>
      <c r="G18" s="84" t="b">
        <v>1</v>
      </c>
      <c r="H18" s="84">
        <v>16.732971930736078</v>
      </c>
      <c r="I18" s="84" t="b">
        <v>0</v>
      </c>
      <c r="J18" s="84">
        <v>1.0458107456710048</v>
      </c>
      <c r="K18" s="84" t="b">
        <v>1</v>
      </c>
      <c r="L18" s="84">
        <v>24.053647150433108</v>
      </c>
      <c r="M18" s="84" t="b">
        <v>0</v>
      </c>
      <c r="N18" s="84">
        <v>31.374322370130141</v>
      </c>
      <c r="O18" s="84" t="b">
        <v>0</v>
      </c>
      <c r="P18" s="84">
        <v>6.2748644740260282</v>
      </c>
      <c r="Q18" s="84" t="b">
        <v>1</v>
      </c>
      <c r="R18" s="84">
        <v>27.191079387446123</v>
      </c>
      <c r="S18" s="84" t="b">
        <v>0</v>
      </c>
      <c r="T18" s="84">
        <v>65.886076977273291</v>
      </c>
      <c r="U18" s="84" t="b">
        <v>0</v>
      </c>
      <c r="V18" s="84">
        <v>5.2290537283550238</v>
      </c>
      <c r="W18" s="84" t="b">
        <v>1</v>
      </c>
      <c r="X18" s="84">
        <v>25.099457896104113</v>
      </c>
      <c r="Y18" s="84" t="b">
        <v>0</v>
      </c>
      <c r="Z18" s="84">
        <v>4.1832429826840194</v>
      </c>
      <c r="AA18" s="84" t="b">
        <v>1</v>
      </c>
      <c r="AB18" s="84">
        <v>226.94093181060802</v>
      </c>
      <c r="AC18" s="84" t="b">
        <v>0</v>
      </c>
      <c r="AD18" s="84">
        <v>48.107294300866215</v>
      </c>
      <c r="AE18" s="84" t="b">
        <v>0</v>
      </c>
      <c r="AF18" s="84">
        <v>82.619048908009376</v>
      </c>
      <c r="AG18" s="84" t="b">
        <v>0</v>
      </c>
      <c r="AH18" s="84">
        <v>16.732971930736078</v>
      </c>
      <c r="AI18" s="84" t="b">
        <v>0</v>
      </c>
      <c r="AJ18" s="84">
        <v>314.78903444697238</v>
      </c>
      <c r="AK18" s="84" t="b">
        <v>0</v>
      </c>
      <c r="AL18" s="84">
        <v>174.65039452705778</v>
      </c>
      <c r="AM18" s="84" t="b">
        <v>0</v>
      </c>
      <c r="AN18" s="84">
        <v>1202.6823575216554</v>
      </c>
      <c r="AO18" s="84" t="b">
        <v>0</v>
      </c>
      <c r="AP18" s="84">
        <v>59.611212503247266</v>
      </c>
      <c r="AQ18" s="84" t="b">
        <v>0</v>
      </c>
      <c r="AR18" s="84">
        <v>14.641350439394065</v>
      </c>
      <c r="AS18" s="84" t="b">
        <v>0</v>
      </c>
      <c r="AT18" s="84">
        <v>1505.9674737662467</v>
      </c>
      <c r="AU18" s="84" t="b">
        <v>0</v>
      </c>
      <c r="AV18" s="84">
        <v>88.893913382035393</v>
      </c>
      <c r="AW18" s="84" t="b">
        <v>0</v>
      </c>
      <c r="AX18" s="84">
        <v>80.527427416667365</v>
      </c>
      <c r="AY18" s="84" t="b">
        <v>0</v>
      </c>
      <c r="AZ18" s="84">
        <v>266.68174014610622</v>
      </c>
      <c r="BA18" s="84" t="b">
        <v>0</v>
      </c>
      <c r="BB18" s="84">
        <v>43.924051318182201</v>
      </c>
      <c r="BC18" s="84" t="b">
        <v>0</v>
      </c>
      <c r="BD18" s="84">
        <v>81.57323816233837</v>
      </c>
      <c r="BE18" s="84" t="b">
        <v>0</v>
      </c>
      <c r="BF18" s="84">
        <v>775.99157328788556</v>
      </c>
      <c r="BG18" s="84" t="b">
        <v>0</v>
      </c>
      <c r="BH18" s="84">
        <v>162.10066557900572</v>
      </c>
      <c r="BI18" s="84" t="b">
        <v>0</v>
      </c>
      <c r="BJ18" s="84">
        <v>541.72996625758037</v>
      </c>
      <c r="BK18" s="84" t="b">
        <v>0</v>
      </c>
      <c r="BL18" s="84" t="s">
        <v>315</v>
      </c>
      <c r="BM18" s="84" t="b">
        <v>1</v>
      </c>
      <c r="BN18" s="84">
        <v>160.00904408766371</v>
      </c>
      <c r="BO18" s="84" t="b">
        <v>0</v>
      </c>
      <c r="BP18" s="84">
        <v>61.70283399458927</v>
      </c>
      <c r="BQ18" s="84" t="b">
        <v>0</v>
      </c>
      <c r="BR18" s="84">
        <v>174.65039452705778</v>
      </c>
      <c r="BS18" s="84" t="b">
        <v>0</v>
      </c>
      <c r="BT18" s="84">
        <v>27.191079387446123</v>
      </c>
      <c r="BU18" s="84" t="b">
        <v>0</v>
      </c>
      <c r="BV18" s="84">
        <v>73.206752196970328</v>
      </c>
      <c r="BW18" s="84" t="b">
        <v>0</v>
      </c>
      <c r="BX18" s="84">
        <v>36.603376098485164</v>
      </c>
      <c r="BY18" s="84" t="b">
        <v>0</v>
      </c>
      <c r="BZ18" s="84">
        <v>52.290537283550236</v>
      </c>
      <c r="CA18" s="84" t="b">
        <v>0</v>
      </c>
    </row>
    <row r="19" spans="1:79">
      <c r="A19" s="5" t="s">
        <v>265</v>
      </c>
      <c r="B19" s="5" t="s">
        <v>307</v>
      </c>
      <c r="C19" s="5" t="s">
        <v>291</v>
      </c>
      <c r="D19" s="84">
        <v>58.804324984994572</v>
      </c>
      <c r="E19" s="84" t="b">
        <v>1</v>
      </c>
      <c r="F19" s="84">
        <v>58.804324984994572</v>
      </c>
      <c r="G19" s="84" t="b">
        <v>1</v>
      </c>
      <c r="H19" s="84">
        <v>12.714448645404232</v>
      </c>
      <c r="I19" s="84" t="b">
        <v>0</v>
      </c>
      <c r="J19" s="84">
        <v>1.589306080675529</v>
      </c>
      <c r="K19" s="84" t="b">
        <v>1</v>
      </c>
      <c r="L19" s="84">
        <v>31.786121613510577</v>
      </c>
      <c r="M19" s="84" t="b">
        <v>0</v>
      </c>
      <c r="N19" s="84">
        <v>41.321958097563751</v>
      </c>
      <c r="O19" s="84" t="b">
        <v>0</v>
      </c>
      <c r="P19" s="84">
        <v>9.5358364840531724</v>
      </c>
      <c r="Q19" s="84" t="b">
        <v>1</v>
      </c>
      <c r="R19" s="84">
        <v>34.964733774861642</v>
      </c>
      <c r="S19" s="84" t="b">
        <v>0</v>
      </c>
      <c r="T19" s="84">
        <v>73.108079711074325</v>
      </c>
      <c r="U19" s="84" t="b">
        <v>0</v>
      </c>
      <c r="V19" s="84">
        <v>7.9465304033776443</v>
      </c>
      <c r="W19" s="84" t="b">
        <v>1</v>
      </c>
      <c r="X19" s="84">
        <v>27.018203371483992</v>
      </c>
      <c r="Y19" s="84" t="b">
        <v>0</v>
      </c>
      <c r="Z19" s="84">
        <v>6.3572243227021161</v>
      </c>
      <c r="AA19" s="84" t="b">
        <v>1</v>
      </c>
      <c r="AB19" s="84">
        <v>322.62913437713235</v>
      </c>
      <c r="AC19" s="84" t="b">
        <v>0</v>
      </c>
      <c r="AD19" s="84">
        <v>87.411834437154084</v>
      </c>
      <c r="AE19" s="84" t="b">
        <v>0</v>
      </c>
      <c r="AF19" s="84">
        <v>82.643916195127503</v>
      </c>
      <c r="AG19" s="84" t="b">
        <v>0</v>
      </c>
      <c r="AH19" s="84">
        <v>17.482366887430821</v>
      </c>
      <c r="AI19" s="84" t="b">
        <v>0</v>
      </c>
      <c r="AJ19" s="84">
        <v>390.96929584618016</v>
      </c>
      <c r="AK19" s="84" t="b">
        <v>0</v>
      </c>
      <c r="AL19" s="84">
        <v>340.11150126456317</v>
      </c>
      <c r="AM19" s="84" t="b">
        <v>0</v>
      </c>
      <c r="AN19" s="84">
        <v>2447.5313642403144</v>
      </c>
      <c r="AO19" s="84" t="b">
        <v>0</v>
      </c>
      <c r="AP19" s="84">
        <v>98.536977001882804</v>
      </c>
      <c r="AQ19" s="84" t="b">
        <v>0</v>
      </c>
      <c r="AR19" s="84">
        <v>22.250285129457403</v>
      </c>
      <c r="AS19" s="84" t="b">
        <v>0</v>
      </c>
      <c r="AT19" s="84">
        <v>5197.0308838089795</v>
      </c>
      <c r="AU19" s="84" t="b">
        <v>0</v>
      </c>
      <c r="AV19" s="84">
        <v>257.4675850694357</v>
      </c>
      <c r="AW19" s="84" t="b">
        <v>0</v>
      </c>
      <c r="AX19" s="84">
        <v>143.0375472607976</v>
      </c>
      <c r="AY19" s="84" t="b">
        <v>0</v>
      </c>
      <c r="AZ19" s="84">
        <v>1460.572288140811</v>
      </c>
      <c r="BA19" s="84" t="b">
        <v>0</v>
      </c>
      <c r="BB19" s="84">
        <v>149.39477158349973</v>
      </c>
      <c r="BC19" s="84" t="b">
        <v>0</v>
      </c>
      <c r="BD19" s="84">
        <v>306.73607357037707</v>
      </c>
      <c r="BE19" s="84" t="b">
        <v>0</v>
      </c>
      <c r="BF19" s="84">
        <v>4704.3459987995657</v>
      </c>
      <c r="BG19" s="84" t="b">
        <v>0</v>
      </c>
      <c r="BH19" s="84">
        <v>637.31173835088703</v>
      </c>
      <c r="BI19" s="84" t="b">
        <v>0</v>
      </c>
      <c r="BJ19" s="84">
        <v>2606.4619723078677</v>
      </c>
      <c r="BK19" s="84" t="b">
        <v>0</v>
      </c>
      <c r="BL19" s="84" t="s">
        <v>315</v>
      </c>
      <c r="BM19" s="84" t="b">
        <v>1</v>
      </c>
      <c r="BN19" s="84">
        <v>980.60185177680125</v>
      </c>
      <c r="BO19" s="84" t="b">
        <v>0</v>
      </c>
      <c r="BP19" s="84">
        <v>205.02048440714324</v>
      </c>
      <c r="BQ19" s="84" t="b">
        <v>0</v>
      </c>
      <c r="BR19" s="84">
        <v>767.63483696628055</v>
      </c>
      <c r="BS19" s="84" t="b">
        <v>0</v>
      </c>
      <c r="BT19" s="84">
        <v>52.447100662292449</v>
      </c>
      <c r="BU19" s="84" t="b">
        <v>0</v>
      </c>
      <c r="BV19" s="84">
        <v>214.55632089119641</v>
      </c>
      <c r="BW19" s="84" t="b">
        <v>0</v>
      </c>
      <c r="BX19" s="84">
        <v>63.572243227021154</v>
      </c>
      <c r="BY19" s="84" t="b">
        <v>0</v>
      </c>
      <c r="BZ19" s="84">
        <v>93.769058759856193</v>
      </c>
      <c r="CA19" s="84" t="b">
        <v>0</v>
      </c>
    </row>
    <row r="20" spans="1:79">
      <c r="A20" s="5" t="s">
        <v>267</v>
      </c>
      <c r="B20" s="5" t="s">
        <v>308</v>
      </c>
      <c r="C20" s="5" t="s">
        <v>291</v>
      </c>
      <c r="D20" s="84">
        <v>64.80916482934947</v>
      </c>
      <c r="E20" s="84" t="b">
        <v>1</v>
      </c>
      <c r="F20" s="84">
        <v>64.80916482934947</v>
      </c>
      <c r="G20" s="84" t="b">
        <v>1</v>
      </c>
      <c r="H20" s="84">
        <v>14.012792395535021</v>
      </c>
      <c r="I20" s="84" t="b">
        <v>0</v>
      </c>
      <c r="J20" s="84">
        <v>1.7515990494418776</v>
      </c>
      <c r="K20" s="84" t="b">
        <v>1</v>
      </c>
      <c r="L20" s="84">
        <v>40.286778137163182</v>
      </c>
      <c r="M20" s="84" t="b">
        <v>0</v>
      </c>
      <c r="N20" s="84">
        <v>50.796372433814447</v>
      </c>
      <c r="O20" s="84" t="b">
        <v>0</v>
      </c>
      <c r="P20" s="84">
        <v>10.509594296651265</v>
      </c>
      <c r="Q20" s="84" t="b">
        <v>1</v>
      </c>
      <c r="R20" s="84">
        <v>45.541575285488818</v>
      </c>
      <c r="S20" s="84" t="b">
        <v>0</v>
      </c>
      <c r="T20" s="84">
        <v>59.554367681023834</v>
      </c>
      <c r="U20" s="84" t="b">
        <v>0</v>
      </c>
      <c r="V20" s="84">
        <v>8.7579952472093865</v>
      </c>
      <c r="W20" s="84" t="b">
        <v>1</v>
      </c>
      <c r="X20" s="84">
        <v>8.7579952472093865</v>
      </c>
      <c r="Y20" s="84" t="b">
        <v>1</v>
      </c>
      <c r="Z20" s="84">
        <v>7.0063961977675104</v>
      </c>
      <c r="AA20" s="84" t="b">
        <v>1</v>
      </c>
      <c r="AB20" s="84">
        <v>89.331551521535758</v>
      </c>
      <c r="AC20" s="84" t="b">
        <v>0</v>
      </c>
      <c r="AD20" s="84">
        <v>26.273985741628163</v>
      </c>
      <c r="AE20" s="84" t="b">
        <v>0</v>
      </c>
      <c r="AF20" s="84">
        <v>40.286778137163182</v>
      </c>
      <c r="AG20" s="84" t="b">
        <v>0</v>
      </c>
      <c r="AH20" s="84">
        <v>3.5031980988837552</v>
      </c>
      <c r="AI20" s="84" t="b">
        <v>0</v>
      </c>
      <c r="AJ20" s="84">
        <v>171.65670684530397</v>
      </c>
      <c r="AK20" s="84" t="b">
        <v>0</v>
      </c>
      <c r="AL20" s="84">
        <v>57.802768631581955</v>
      </c>
      <c r="AM20" s="84" t="b">
        <v>0</v>
      </c>
      <c r="AN20" s="84">
        <v>429.14176711325996</v>
      </c>
      <c r="AO20" s="84" t="b">
        <v>0</v>
      </c>
      <c r="AP20" s="84">
        <v>21.01918859330253</v>
      </c>
      <c r="AQ20" s="84" t="b">
        <v>0</v>
      </c>
      <c r="AR20" s="84">
        <v>17.515990494418773</v>
      </c>
      <c r="AS20" s="84" t="b">
        <v>0</v>
      </c>
      <c r="AT20" s="84">
        <v>739.17479886447234</v>
      </c>
      <c r="AU20" s="84" t="b">
        <v>0</v>
      </c>
      <c r="AV20" s="84">
        <v>28.025584791070042</v>
      </c>
      <c r="AW20" s="84" t="b">
        <v>0</v>
      </c>
      <c r="AX20" s="84">
        <v>31.528782889953796</v>
      </c>
      <c r="AY20" s="84" t="b">
        <v>0</v>
      </c>
      <c r="AZ20" s="84">
        <v>166.40190969697835</v>
      </c>
      <c r="BA20" s="84" t="b">
        <v>0</v>
      </c>
      <c r="BB20" s="84">
        <v>21.01918859330253</v>
      </c>
      <c r="BC20" s="84" t="b">
        <v>0</v>
      </c>
      <c r="BD20" s="84">
        <v>35.031980988837546</v>
      </c>
      <c r="BE20" s="84" t="b">
        <v>0</v>
      </c>
      <c r="BF20" s="84">
        <v>583.28248346414523</v>
      </c>
      <c r="BG20" s="84" t="b">
        <v>0</v>
      </c>
      <c r="BH20" s="84">
        <v>105.09594296651265</v>
      </c>
      <c r="BI20" s="84" t="b">
        <v>0</v>
      </c>
      <c r="BJ20" s="84">
        <v>311.78463080065421</v>
      </c>
      <c r="BK20" s="84" t="b">
        <v>0</v>
      </c>
      <c r="BL20" s="84" t="s">
        <v>315</v>
      </c>
      <c r="BM20" s="84" t="b">
        <v>1</v>
      </c>
      <c r="BN20" s="84">
        <v>131.3699287081408</v>
      </c>
      <c r="BO20" s="84" t="b">
        <v>0</v>
      </c>
      <c r="BP20" s="84">
        <v>64.80916482934947</v>
      </c>
      <c r="BQ20" s="84" t="b">
        <v>0</v>
      </c>
      <c r="BR20" s="84">
        <v>115.60553726316391</v>
      </c>
      <c r="BS20" s="84" t="b">
        <v>0</v>
      </c>
      <c r="BT20" s="84">
        <v>8.7579952472093865</v>
      </c>
      <c r="BU20" s="84" t="b">
        <v>1</v>
      </c>
      <c r="BV20" s="84">
        <v>45.541575285488818</v>
      </c>
      <c r="BW20" s="84" t="b">
        <v>0</v>
      </c>
      <c r="BX20" s="84">
        <v>31.528782889953796</v>
      </c>
      <c r="BY20" s="84" t="b">
        <v>0</v>
      </c>
      <c r="BZ20" s="84">
        <v>36.783580038279432</v>
      </c>
      <c r="CA20" s="84" t="b">
        <v>0</v>
      </c>
    </row>
    <row r="21" spans="1:79">
      <c r="A21" s="5" t="s">
        <v>266</v>
      </c>
      <c r="B21" s="5" t="s">
        <v>183</v>
      </c>
      <c r="C21" s="5" t="s">
        <v>309</v>
      </c>
      <c r="D21" s="84">
        <v>0.27031710115775864</v>
      </c>
      <c r="E21" s="84" t="b">
        <v>1</v>
      </c>
      <c r="F21" s="84">
        <v>0.54772796307760052</v>
      </c>
      <c r="G21" s="84" t="b">
        <v>1</v>
      </c>
      <c r="H21" s="84">
        <v>1.0799383594200143</v>
      </c>
      <c r="I21" s="84" t="b">
        <v>1</v>
      </c>
      <c r="J21" s="84">
        <v>0.88186055946948849</v>
      </c>
      <c r="K21" s="84" t="b">
        <v>1</v>
      </c>
      <c r="L21" s="84">
        <v>0.66581668618258083</v>
      </c>
      <c r="M21" s="84" t="b">
        <v>1</v>
      </c>
      <c r="N21" s="84">
        <v>0.95245449194506271</v>
      </c>
      <c r="O21" s="84" t="b">
        <v>1</v>
      </c>
      <c r="P21" s="84">
        <v>0.98458919787029864</v>
      </c>
      <c r="Q21" s="84" t="b">
        <v>1</v>
      </c>
      <c r="R21" s="84">
        <v>1.0738426457015249</v>
      </c>
      <c r="S21" s="84" t="b">
        <v>1</v>
      </c>
      <c r="T21" s="84">
        <v>11.226563784717602</v>
      </c>
      <c r="U21" s="84" t="b">
        <v>0</v>
      </c>
      <c r="V21" s="84">
        <v>0.24191839342866919</v>
      </c>
      <c r="W21" s="84" t="b">
        <v>1</v>
      </c>
      <c r="X21" s="84">
        <v>8.5711615980657587</v>
      </c>
      <c r="Y21" s="84" t="b">
        <v>0</v>
      </c>
      <c r="Z21" s="84">
        <v>0.96832981378692151</v>
      </c>
      <c r="AA21" s="84" t="b">
        <v>0</v>
      </c>
      <c r="AB21" s="84">
        <v>66.130470320299281</v>
      </c>
      <c r="AC21" s="84" t="b">
        <v>0</v>
      </c>
      <c r="AD21" s="84">
        <v>4.3567174539744622</v>
      </c>
      <c r="AE21" s="84" t="b">
        <v>0</v>
      </c>
      <c r="AF21" s="84">
        <v>40.883944779270841</v>
      </c>
      <c r="AG21" s="84" t="b">
        <v>0</v>
      </c>
      <c r="AH21" s="84">
        <v>1.0570824179835878</v>
      </c>
      <c r="AI21" s="84" t="b">
        <v>1</v>
      </c>
      <c r="AJ21" s="84">
        <v>238.33081775854964</v>
      </c>
      <c r="AK21" s="84" t="b">
        <v>0</v>
      </c>
      <c r="AL21" s="84">
        <v>17.608201996337304</v>
      </c>
      <c r="AM21" s="84" t="b">
        <v>0</v>
      </c>
      <c r="AN21" s="84">
        <v>142.47225609337218</v>
      </c>
      <c r="AO21" s="84" t="b">
        <v>0</v>
      </c>
      <c r="AP21" s="84">
        <v>2.2888941246367769</v>
      </c>
      <c r="AQ21" s="84" t="b">
        <v>0</v>
      </c>
      <c r="AR21" s="84">
        <v>1.0767967841061372</v>
      </c>
      <c r="AS21" s="84" t="b">
        <v>0</v>
      </c>
      <c r="AT21" s="84">
        <v>409.87867077134263</v>
      </c>
      <c r="AU21" s="84" t="b">
        <v>0</v>
      </c>
      <c r="AV21" s="84">
        <v>41.535684836062181</v>
      </c>
      <c r="AW21" s="84" t="b">
        <v>0</v>
      </c>
      <c r="AX21" s="84">
        <v>1.5904273032381933</v>
      </c>
      <c r="AY21" s="84" t="b">
        <v>0</v>
      </c>
      <c r="AZ21" s="84">
        <v>54.233486052015593</v>
      </c>
      <c r="BA21" s="84" t="b">
        <v>0</v>
      </c>
      <c r="BB21" s="84">
        <v>1.8509284054125219</v>
      </c>
      <c r="BC21" s="84" t="b">
        <v>0</v>
      </c>
      <c r="BD21" s="84">
        <v>12.996518823963656</v>
      </c>
      <c r="BE21" s="84" t="b">
        <v>0</v>
      </c>
      <c r="BF21" s="84">
        <v>125.0250485046282</v>
      </c>
      <c r="BG21" s="84" t="b">
        <v>0</v>
      </c>
      <c r="BH21" s="84">
        <v>22.489130877245579</v>
      </c>
      <c r="BI21" s="84" t="b">
        <v>0</v>
      </c>
      <c r="BJ21" s="84">
        <v>100.52617560841747</v>
      </c>
      <c r="BK21" s="84" t="b">
        <v>0</v>
      </c>
      <c r="BL21" s="84">
        <v>0.71471484116027029</v>
      </c>
      <c r="BM21" s="84" t="b">
        <v>1</v>
      </c>
      <c r="BN21" s="84">
        <v>20.478203543472077</v>
      </c>
      <c r="BO21" s="84" t="b">
        <v>0</v>
      </c>
      <c r="BP21" s="84">
        <v>7.6781054344033652</v>
      </c>
      <c r="BQ21" s="84" t="b">
        <v>0</v>
      </c>
      <c r="BR21" s="84">
        <v>28.371548654856131</v>
      </c>
      <c r="BS21" s="84" t="b">
        <v>0</v>
      </c>
      <c r="BT21" s="84">
        <v>0.95167597911813406</v>
      </c>
      <c r="BU21" s="84" t="b">
        <v>1</v>
      </c>
      <c r="BV21" s="84">
        <v>8.0084236429116302</v>
      </c>
      <c r="BW21" s="84" t="b">
        <v>0</v>
      </c>
      <c r="BX21" s="84">
        <v>2.5390540456514854</v>
      </c>
      <c r="BY21" s="84" t="b">
        <v>0</v>
      </c>
      <c r="BZ21" s="84">
        <v>3.2246960815011194</v>
      </c>
      <c r="CA21" s="84" t="b">
        <v>0</v>
      </c>
    </row>
    <row r="22" spans="1:79">
      <c r="A22" s="5" t="s">
        <v>267</v>
      </c>
      <c r="B22" s="5" t="s">
        <v>185</v>
      </c>
      <c r="C22" s="5" t="s">
        <v>309</v>
      </c>
      <c r="D22" s="84">
        <v>0.29887050351522182</v>
      </c>
      <c r="E22" s="84" t="b">
        <v>1</v>
      </c>
      <c r="F22" s="84">
        <v>0.60558407667605596</v>
      </c>
      <c r="G22" s="84" t="b">
        <v>1</v>
      </c>
      <c r="H22" s="84">
        <v>1.1940114771240338</v>
      </c>
      <c r="I22" s="84" t="b">
        <v>1</v>
      </c>
      <c r="J22" s="84">
        <v>0.97501086061530695</v>
      </c>
      <c r="K22" s="84" t="b">
        <v>1</v>
      </c>
      <c r="L22" s="84">
        <v>0.73614642727354096</v>
      </c>
      <c r="M22" s="84" t="b">
        <v>1</v>
      </c>
      <c r="N22" s="84">
        <v>1.0530615797660028</v>
      </c>
      <c r="O22" s="84" t="b">
        <v>1</v>
      </c>
      <c r="P22" s="84">
        <v>1.0885906517302062</v>
      </c>
      <c r="Q22" s="84" t="b">
        <v>1</v>
      </c>
      <c r="R22" s="84">
        <v>1.1872718775185085</v>
      </c>
      <c r="S22" s="84" t="b">
        <v>1</v>
      </c>
      <c r="T22" s="84">
        <v>1.2213305814306841</v>
      </c>
      <c r="U22" s="84" t="b">
        <v>1</v>
      </c>
      <c r="V22" s="84">
        <v>0.26747206056868694</v>
      </c>
      <c r="W22" s="84" t="b">
        <v>1</v>
      </c>
      <c r="X22" s="84">
        <v>1.1504146887743327</v>
      </c>
      <c r="Y22" s="84" t="b">
        <v>1</v>
      </c>
      <c r="Z22" s="84">
        <v>0.60462368130869704</v>
      </c>
      <c r="AA22" s="84" t="b">
        <v>1</v>
      </c>
      <c r="AB22" s="84">
        <v>0.9456741983571324</v>
      </c>
      <c r="AC22" s="84" t="b">
        <v>1</v>
      </c>
      <c r="AD22" s="84">
        <v>1.1557900182682339</v>
      </c>
      <c r="AE22" s="84" t="b">
        <v>1</v>
      </c>
      <c r="AF22" s="84">
        <v>0.39173459328376597</v>
      </c>
      <c r="AG22" s="84" t="b">
        <v>0</v>
      </c>
      <c r="AH22" s="84">
        <v>1.1687412789154765</v>
      </c>
      <c r="AI22" s="84" t="b">
        <v>1</v>
      </c>
      <c r="AJ22" s="84">
        <v>2.4841361907336919</v>
      </c>
      <c r="AK22" s="84" t="b">
        <v>0</v>
      </c>
      <c r="AL22" s="84">
        <v>1.1608732932582284</v>
      </c>
      <c r="AM22" s="84" t="b">
        <v>1</v>
      </c>
      <c r="AN22" s="84">
        <v>2.3991935081324294</v>
      </c>
      <c r="AO22" s="84" t="b">
        <v>0</v>
      </c>
      <c r="AP22" s="84">
        <v>1.0972062005398735</v>
      </c>
      <c r="AQ22" s="84" t="b">
        <v>1</v>
      </c>
      <c r="AR22" s="84">
        <v>1.1197364867687483</v>
      </c>
      <c r="AS22" s="84" t="b">
        <v>1</v>
      </c>
      <c r="AT22" s="84">
        <v>10.356902018768832</v>
      </c>
      <c r="AU22" s="84" t="b">
        <v>0</v>
      </c>
      <c r="AV22" s="84">
        <v>0.88821950525920168</v>
      </c>
      <c r="AW22" s="84" t="b">
        <v>1</v>
      </c>
      <c r="AX22" s="84">
        <v>0.3262696368786982</v>
      </c>
      <c r="AY22" s="84" t="b">
        <v>1</v>
      </c>
      <c r="AZ22" s="84">
        <v>0.99984034601837279</v>
      </c>
      <c r="BA22" s="84" t="b">
        <v>1</v>
      </c>
      <c r="BB22" s="84">
        <v>1.0741351986052969</v>
      </c>
      <c r="BC22" s="84" t="b">
        <v>1</v>
      </c>
      <c r="BD22" s="84">
        <v>1.2637647694661418</v>
      </c>
      <c r="BE22" s="84" t="b">
        <v>1</v>
      </c>
      <c r="BF22" s="84">
        <v>3.9796276592252862</v>
      </c>
      <c r="BG22" s="84" t="b">
        <v>0</v>
      </c>
      <c r="BH22" s="84">
        <v>0.96575205559521526</v>
      </c>
      <c r="BI22" s="84" t="b">
        <v>1</v>
      </c>
      <c r="BJ22" s="84">
        <v>3.1803317375713762</v>
      </c>
      <c r="BK22" s="84" t="b">
        <v>0</v>
      </c>
      <c r="BL22" s="84">
        <v>0.73332894114074865</v>
      </c>
      <c r="BM22" s="84" t="b">
        <v>1</v>
      </c>
      <c r="BN22" s="84">
        <v>1.17201621132036</v>
      </c>
      <c r="BO22" s="84" t="b">
        <v>1</v>
      </c>
      <c r="BP22" s="84">
        <v>0.99627104090421503</v>
      </c>
      <c r="BQ22" s="84" t="b">
        <v>1</v>
      </c>
      <c r="BR22" s="84">
        <v>1.2619888474644985</v>
      </c>
      <c r="BS22" s="84" t="b">
        <v>0</v>
      </c>
      <c r="BT22" s="84">
        <v>1.0522008331851143</v>
      </c>
      <c r="BU22" s="84" t="b">
        <v>1</v>
      </c>
      <c r="BV22" s="84">
        <v>1.467337970926522</v>
      </c>
      <c r="BW22" s="84" t="b">
        <v>0</v>
      </c>
      <c r="BX22" s="84">
        <v>0.93997087872179363</v>
      </c>
      <c r="BY22" s="84" t="b">
        <v>1</v>
      </c>
      <c r="BZ22" s="84">
        <v>2.9518388333923102</v>
      </c>
      <c r="CA22" s="84" t="b">
        <v>0</v>
      </c>
    </row>
    <row r="23" spans="1:79">
      <c r="A23" s="5" t="s">
        <v>263</v>
      </c>
      <c r="B23" s="5" t="s">
        <v>187</v>
      </c>
      <c r="C23" s="5" t="s">
        <v>309</v>
      </c>
      <c r="D23" s="84">
        <v>0.25797033273900699</v>
      </c>
      <c r="E23" s="84" t="b">
        <v>1</v>
      </c>
      <c r="F23" s="84">
        <v>0.5227104178034413</v>
      </c>
      <c r="G23" s="84" t="b">
        <v>1</v>
      </c>
      <c r="H23" s="84">
        <v>1.0306120357313628</v>
      </c>
      <c r="I23" s="84" t="b">
        <v>1</v>
      </c>
      <c r="J23" s="84">
        <v>0.84158146481078178</v>
      </c>
      <c r="K23" s="84" t="b">
        <v>1</v>
      </c>
      <c r="L23" s="84">
        <v>0.63540542326792215</v>
      </c>
      <c r="M23" s="84" t="b">
        <v>1</v>
      </c>
      <c r="N23" s="84">
        <v>0.90895101032633074</v>
      </c>
      <c r="O23" s="84" t="b">
        <v>1</v>
      </c>
      <c r="P23" s="84">
        <v>2.162828676970904</v>
      </c>
      <c r="Q23" s="84" t="b">
        <v>0</v>
      </c>
      <c r="R23" s="84">
        <v>1.0247947445222407</v>
      </c>
      <c r="S23" s="84" t="b">
        <v>1</v>
      </c>
      <c r="T23" s="84">
        <v>6.0238714019781137</v>
      </c>
      <c r="U23" s="84" t="b">
        <v>0</v>
      </c>
      <c r="V23" s="84">
        <v>0.2308687396438831</v>
      </c>
      <c r="W23" s="84" t="b">
        <v>1</v>
      </c>
      <c r="X23" s="84">
        <v>3.51688878243435</v>
      </c>
      <c r="Y23" s="84" t="b">
        <v>0</v>
      </c>
      <c r="Z23" s="84">
        <v>1.3274678648637279</v>
      </c>
      <c r="AA23" s="84" t="b">
        <v>0</v>
      </c>
      <c r="AB23" s="84">
        <v>23.703541101779525</v>
      </c>
      <c r="AC23" s="84" t="b">
        <v>0</v>
      </c>
      <c r="AD23" s="84">
        <v>8.729840256509096</v>
      </c>
      <c r="AE23" s="84" t="b">
        <v>0</v>
      </c>
      <c r="AF23" s="84">
        <v>21.201471340741215</v>
      </c>
      <c r="AG23" s="84" t="b">
        <v>0</v>
      </c>
      <c r="AH23" s="84">
        <v>1.0088000423644423</v>
      </c>
      <c r="AI23" s="84" t="b">
        <v>1</v>
      </c>
      <c r="AJ23" s="84">
        <v>71.396881087177519</v>
      </c>
      <c r="AK23" s="84" t="b">
        <v>0</v>
      </c>
      <c r="AL23" s="84">
        <v>8.0725070810778554</v>
      </c>
      <c r="AM23" s="84" t="b">
        <v>0</v>
      </c>
      <c r="AN23" s="84">
        <v>116.0255269490457</v>
      </c>
      <c r="AO23" s="84" t="b">
        <v>0</v>
      </c>
      <c r="AP23" s="84">
        <v>2.901243336595781</v>
      </c>
      <c r="AQ23" s="84" t="b">
        <v>0</v>
      </c>
      <c r="AR23" s="84">
        <v>1.3676576030736676</v>
      </c>
      <c r="AS23" s="84" t="b">
        <v>0</v>
      </c>
      <c r="AT23" s="84">
        <v>321.86107458779992</v>
      </c>
      <c r="AU23" s="84" t="b">
        <v>0</v>
      </c>
      <c r="AV23" s="84">
        <v>32.354438081949532</v>
      </c>
      <c r="AW23" s="84" t="b">
        <v>0</v>
      </c>
      <c r="AX23" s="84">
        <v>3.0698266883142171</v>
      </c>
      <c r="AY23" s="84" t="b">
        <v>0</v>
      </c>
      <c r="AZ23" s="84">
        <v>64.612147547670105</v>
      </c>
      <c r="BA23" s="84" t="b">
        <v>0</v>
      </c>
      <c r="BB23" s="84">
        <v>1.9545109414800528</v>
      </c>
      <c r="BC23" s="84" t="b">
        <v>0</v>
      </c>
      <c r="BD23" s="84">
        <v>10.600438354772519</v>
      </c>
      <c r="BE23" s="84" t="b">
        <v>0</v>
      </c>
      <c r="BF23" s="84">
        <v>161.30727627631344</v>
      </c>
      <c r="BG23" s="84" t="b">
        <v>0</v>
      </c>
      <c r="BH23" s="84">
        <v>22.120812083591815</v>
      </c>
      <c r="BI23" s="84" t="b">
        <v>0</v>
      </c>
      <c r="BJ23" s="84">
        <v>136.48937068921427</v>
      </c>
      <c r="BK23" s="84" t="b">
        <v>0</v>
      </c>
      <c r="BL23" s="84">
        <v>0.66651810970662229</v>
      </c>
      <c r="BM23" s="84" t="b">
        <v>1</v>
      </c>
      <c r="BN23" s="84">
        <v>39.543467219692737</v>
      </c>
      <c r="BO23" s="84" t="b">
        <v>0</v>
      </c>
      <c r="BP23" s="84">
        <v>15.144705749334308</v>
      </c>
      <c r="BQ23" s="84" t="b">
        <v>0</v>
      </c>
      <c r="BR23" s="84">
        <v>44.131401140048368</v>
      </c>
      <c r="BS23" s="84" t="b">
        <v>0</v>
      </c>
      <c r="BT23" s="84">
        <v>1.5247702961040743</v>
      </c>
      <c r="BU23" s="84" t="b">
        <v>0</v>
      </c>
      <c r="BV23" s="84">
        <v>14.643430856490204</v>
      </c>
      <c r="BW23" s="84" t="b">
        <v>0</v>
      </c>
      <c r="BX23" s="84">
        <v>3.3308145989863798</v>
      </c>
      <c r="BY23" s="84" t="b">
        <v>0</v>
      </c>
      <c r="BZ23" s="84">
        <v>4.0098728310859197</v>
      </c>
      <c r="CA23" s="84" t="b">
        <v>0</v>
      </c>
    </row>
    <row r="24" spans="1:79">
      <c r="A24" s="5" t="s">
        <v>264</v>
      </c>
      <c r="B24" s="5" t="s">
        <v>189</v>
      </c>
      <c r="C24" s="5" t="s">
        <v>309</v>
      </c>
      <c r="D24" s="84">
        <v>0.44515761904201878</v>
      </c>
      <c r="E24" s="84" t="b">
        <v>1</v>
      </c>
      <c r="F24" s="84">
        <v>0.90199722800394178</v>
      </c>
      <c r="G24" s="84" t="b">
        <v>1</v>
      </c>
      <c r="H24" s="84">
        <v>1.7784401605838218</v>
      </c>
      <c r="I24" s="84" t="b">
        <v>1</v>
      </c>
      <c r="J24" s="84">
        <v>1.4522460669308366</v>
      </c>
      <c r="K24" s="84" t="b">
        <v>1</v>
      </c>
      <c r="L24" s="84">
        <v>1.09646548246501</v>
      </c>
      <c r="M24" s="84" t="b">
        <v>1</v>
      </c>
      <c r="N24" s="84">
        <v>1.568500002642065</v>
      </c>
      <c r="O24" s="84" t="b">
        <v>1</v>
      </c>
      <c r="P24" s="84">
        <v>11.508163788236057</v>
      </c>
      <c r="Q24" s="84" t="b">
        <v>0</v>
      </c>
      <c r="R24" s="84">
        <v>1.7684017523822597</v>
      </c>
      <c r="S24" s="84" t="b">
        <v>1</v>
      </c>
      <c r="T24" s="84">
        <v>18.200943587269581</v>
      </c>
      <c r="U24" s="84" t="b">
        <v>0</v>
      </c>
      <c r="V24" s="84">
        <v>0.39839068841718295</v>
      </c>
      <c r="W24" s="84" t="b">
        <v>1</v>
      </c>
      <c r="X24" s="84">
        <v>15.745771746967886</v>
      </c>
      <c r="Y24" s="84" t="b">
        <v>0</v>
      </c>
      <c r="Z24" s="84">
        <v>20.274703978790075</v>
      </c>
      <c r="AA24" s="84" t="b">
        <v>0</v>
      </c>
      <c r="AB24" s="84">
        <v>75.968896972323492</v>
      </c>
      <c r="AC24" s="84" t="b">
        <v>0</v>
      </c>
      <c r="AD24" s="84">
        <v>62.01593430052435</v>
      </c>
      <c r="AE24" s="84" t="b">
        <v>0</v>
      </c>
      <c r="AF24" s="84">
        <v>86.696637952201115</v>
      </c>
      <c r="AG24" s="84" t="b">
        <v>0</v>
      </c>
      <c r="AH24" s="84">
        <v>1.7408010455325489</v>
      </c>
      <c r="AI24" s="84" t="b">
        <v>1</v>
      </c>
      <c r="AJ24" s="84">
        <v>318.40111051017465</v>
      </c>
      <c r="AK24" s="84" t="b">
        <v>0</v>
      </c>
      <c r="AL24" s="84">
        <v>44.647036623006656</v>
      </c>
      <c r="AM24" s="84" t="b">
        <v>0</v>
      </c>
      <c r="AN24" s="84">
        <v>218.60359242718906</v>
      </c>
      <c r="AO24" s="84" t="b">
        <v>0</v>
      </c>
      <c r="AP24" s="84">
        <v>10.840814781367461</v>
      </c>
      <c r="AQ24" s="84" t="b">
        <v>0</v>
      </c>
      <c r="AR24" s="84">
        <v>4.5489506347680315</v>
      </c>
      <c r="AS24" s="84" t="b">
        <v>0</v>
      </c>
      <c r="AT24" s="84">
        <v>638.72128179195067</v>
      </c>
      <c r="AU24" s="84" t="b">
        <v>0</v>
      </c>
      <c r="AV24" s="84">
        <v>76.540831702972127</v>
      </c>
      <c r="AW24" s="84" t="b">
        <v>0</v>
      </c>
      <c r="AX24" s="84">
        <v>8.9439403958166164</v>
      </c>
      <c r="AY24" s="84" t="b">
        <v>0</v>
      </c>
      <c r="AZ24" s="84">
        <v>99.583975860387312</v>
      </c>
      <c r="BA24" s="84" t="b">
        <v>0</v>
      </c>
      <c r="BB24" s="84">
        <v>3.8916756505152934</v>
      </c>
      <c r="BC24" s="84" t="b">
        <v>0</v>
      </c>
      <c r="BD24" s="84">
        <v>25.718587921520115</v>
      </c>
      <c r="BE24" s="84" t="b">
        <v>0</v>
      </c>
      <c r="BF24" s="84">
        <v>221.71258452437164</v>
      </c>
      <c r="BG24" s="84" t="b">
        <v>0</v>
      </c>
      <c r="BH24" s="84">
        <v>33.53605191483058</v>
      </c>
      <c r="BI24" s="84" t="b">
        <v>0</v>
      </c>
      <c r="BJ24" s="84">
        <v>133.33206110761091</v>
      </c>
      <c r="BK24" s="84" t="b">
        <v>0</v>
      </c>
      <c r="BL24" s="84">
        <v>0.91344632351512389</v>
      </c>
      <c r="BM24" s="84" t="b">
        <v>0</v>
      </c>
      <c r="BN24" s="84">
        <v>39.342236663223844</v>
      </c>
      <c r="BO24" s="84" t="b">
        <v>0</v>
      </c>
      <c r="BP24" s="84">
        <v>10.939724448651685</v>
      </c>
      <c r="BQ24" s="84" t="b">
        <v>0</v>
      </c>
      <c r="BR24" s="84">
        <v>41.120523446939274</v>
      </c>
      <c r="BS24" s="84" t="b">
        <v>0</v>
      </c>
      <c r="BT24" s="84">
        <v>1.9985094225296458</v>
      </c>
      <c r="BU24" s="84" t="b">
        <v>0</v>
      </c>
      <c r="BV24" s="84">
        <v>12.160271314882488</v>
      </c>
      <c r="BW24" s="84" t="b">
        <v>0</v>
      </c>
      <c r="BX24" s="84">
        <v>2.5578445477931262</v>
      </c>
      <c r="BY24" s="84" t="b">
        <v>0</v>
      </c>
      <c r="BZ24" s="84">
        <v>5.4050346421724678</v>
      </c>
      <c r="CA24" s="84" t="b">
        <v>0</v>
      </c>
    </row>
    <row r="25" spans="1:79">
      <c r="A25" s="5" t="s">
        <v>268</v>
      </c>
      <c r="B25" s="5" t="s">
        <v>191</v>
      </c>
      <c r="C25" s="5" t="s">
        <v>309</v>
      </c>
      <c r="D25" s="84">
        <v>0.27758909950969823</v>
      </c>
      <c r="E25" s="84" t="b">
        <v>1</v>
      </c>
      <c r="F25" s="84">
        <v>0.56246279423608869</v>
      </c>
      <c r="G25" s="84" t="b">
        <v>1</v>
      </c>
      <c r="H25" s="84">
        <v>1.1089905723072613</v>
      </c>
      <c r="I25" s="84" t="b">
        <v>1</v>
      </c>
      <c r="J25" s="84">
        <v>0.90558413636357504</v>
      </c>
      <c r="K25" s="84" t="b">
        <v>1</v>
      </c>
      <c r="L25" s="84">
        <v>0.6837283085841096</v>
      </c>
      <c r="M25" s="84" t="b">
        <v>1</v>
      </c>
      <c r="N25" s="84">
        <v>0.97807716792840638</v>
      </c>
      <c r="O25" s="84" t="b">
        <v>1</v>
      </c>
      <c r="P25" s="84">
        <v>2.1496028894879147</v>
      </c>
      <c r="Q25" s="84" t="b">
        <v>0</v>
      </c>
      <c r="R25" s="84">
        <v>1.102730873328776</v>
      </c>
      <c r="S25" s="84" t="b">
        <v>1</v>
      </c>
      <c r="T25" s="84">
        <v>12.009697031769615</v>
      </c>
      <c r="U25" s="84" t="b">
        <v>0</v>
      </c>
      <c r="V25" s="84">
        <v>0.24842641734126089</v>
      </c>
      <c r="W25" s="84" t="b">
        <v>1</v>
      </c>
      <c r="X25" s="84">
        <v>9.2531587751313147</v>
      </c>
      <c r="Y25" s="84" t="b">
        <v>0</v>
      </c>
      <c r="Z25" s="84">
        <v>2.3764125469134396</v>
      </c>
      <c r="AA25" s="84" t="b">
        <v>0</v>
      </c>
      <c r="AB25" s="84">
        <v>50.409274314536347</v>
      </c>
      <c r="AC25" s="84" t="b">
        <v>0</v>
      </c>
      <c r="AD25" s="84">
        <v>15.164036355792556</v>
      </c>
      <c r="AE25" s="84" t="b">
        <v>0</v>
      </c>
      <c r="AF25" s="84">
        <v>41.610777710690847</v>
      </c>
      <c r="AG25" s="84" t="b">
        <v>0</v>
      </c>
      <c r="AH25" s="84">
        <v>1.0855197664477338</v>
      </c>
      <c r="AI25" s="84" t="b">
        <v>1</v>
      </c>
      <c r="AJ25" s="84">
        <v>155.03022422155735</v>
      </c>
      <c r="AK25" s="84" t="b">
        <v>0</v>
      </c>
      <c r="AL25" s="84">
        <v>14.7567926802783</v>
      </c>
      <c r="AM25" s="84" t="b">
        <v>0</v>
      </c>
      <c r="AN25" s="84">
        <v>144.47545638047504</v>
      </c>
      <c r="AO25" s="84" t="b">
        <v>0</v>
      </c>
      <c r="AP25" s="84">
        <v>3.3675973510378832</v>
      </c>
      <c r="AQ25" s="84" t="b">
        <v>0</v>
      </c>
      <c r="AR25" s="84">
        <v>1.1298748558015044</v>
      </c>
      <c r="AS25" s="84" t="b">
        <v>0</v>
      </c>
      <c r="AT25" s="84">
        <v>390.95300181509486</v>
      </c>
      <c r="AU25" s="84" t="b">
        <v>0</v>
      </c>
      <c r="AV25" s="84">
        <v>34.439862293742358</v>
      </c>
      <c r="AW25" s="84" t="b">
        <v>0</v>
      </c>
      <c r="AX25" s="84">
        <v>3.9988580258809927</v>
      </c>
      <c r="AY25" s="84" t="b">
        <v>0</v>
      </c>
      <c r="AZ25" s="84">
        <v>74.182091783707719</v>
      </c>
      <c r="BA25" s="84" t="b">
        <v>0</v>
      </c>
      <c r="BB25" s="84">
        <v>2.2758377351682504</v>
      </c>
      <c r="BC25" s="84" t="b">
        <v>0</v>
      </c>
      <c r="BD25" s="84">
        <v>14.342219809887638</v>
      </c>
      <c r="BE25" s="84" t="b">
        <v>0</v>
      </c>
      <c r="BF25" s="84">
        <v>181.71406293142653</v>
      </c>
      <c r="BG25" s="84" t="b">
        <v>0</v>
      </c>
      <c r="BH25" s="84">
        <v>27.007026852864893</v>
      </c>
      <c r="BI25" s="84" t="b">
        <v>0</v>
      </c>
      <c r="BJ25" s="84">
        <v>136.41359753338384</v>
      </c>
      <c r="BK25" s="84" t="b">
        <v>0</v>
      </c>
      <c r="BL25" s="84">
        <v>0.67355919772890083</v>
      </c>
      <c r="BM25" s="84" t="b">
        <v>1</v>
      </c>
      <c r="BN25" s="84">
        <v>35.861916958530678</v>
      </c>
      <c r="BO25" s="84" t="b">
        <v>0</v>
      </c>
      <c r="BP25" s="84">
        <v>12.859110436162172</v>
      </c>
      <c r="BQ25" s="84" t="b">
        <v>0</v>
      </c>
      <c r="BR25" s="84">
        <v>43.969756297054253</v>
      </c>
      <c r="BS25" s="84" t="b">
        <v>0</v>
      </c>
      <c r="BT25" s="84">
        <v>1.7448869939659637</v>
      </c>
      <c r="BU25" s="84" t="b">
        <v>0</v>
      </c>
      <c r="BV25" s="84">
        <v>11.57117921022372</v>
      </c>
      <c r="BW25" s="84" t="b">
        <v>0</v>
      </c>
      <c r="BX25" s="84">
        <v>3.3104637141162629</v>
      </c>
      <c r="BY25" s="84" t="b">
        <v>0</v>
      </c>
      <c r="BZ25" s="84">
        <v>6.1464378458866467</v>
      </c>
      <c r="CA25" s="84" t="b">
        <v>0</v>
      </c>
    </row>
    <row r="26" spans="1:79">
      <c r="A26" s="5" t="s">
        <v>265</v>
      </c>
      <c r="B26" s="5" t="s">
        <v>193</v>
      </c>
      <c r="C26" s="5" t="s">
        <v>309</v>
      </c>
      <c r="D26" s="84">
        <v>0.36520650677402278</v>
      </c>
      <c r="E26" s="84" t="b">
        <v>1</v>
      </c>
      <c r="F26" s="84">
        <v>0.73999689698240922</v>
      </c>
      <c r="G26" s="84" t="b">
        <v>1</v>
      </c>
      <c r="H26" s="84">
        <v>1.5218862181434079</v>
      </c>
      <c r="I26" s="84" t="b">
        <v>0</v>
      </c>
      <c r="J26" s="84">
        <v>1.1914200507709665</v>
      </c>
      <c r="K26" s="84" t="b">
        <v>1</v>
      </c>
      <c r="L26" s="84">
        <v>1.3655317638306026</v>
      </c>
      <c r="M26" s="84" t="b">
        <v>0</v>
      </c>
      <c r="N26" s="84">
        <v>1.2867945696912457</v>
      </c>
      <c r="O26" s="84" t="b">
        <v>1</v>
      </c>
      <c r="P26" s="84">
        <v>45.032489994321615</v>
      </c>
      <c r="Q26" s="84" t="b">
        <v>0</v>
      </c>
      <c r="R26" s="84">
        <v>3.9186166216399583</v>
      </c>
      <c r="S26" s="84" t="b">
        <v>0</v>
      </c>
      <c r="T26" s="84">
        <v>46.660133438291524</v>
      </c>
      <c r="U26" s="84" t="b">
        <v>0</v>
      </c>
      <c r="V26" s="84">
        <v>0.32683900134348626</v>
      </c>
      <c r="W26" s="84" t="b">
        <v>1</v>
      </c>
      <c r="X26" s="84">
        <v>26.319110604136977</v>
      </c>
      <c r="Y26" s="84" t="b">
        <v>0</v>
      </c>
      <c r="Z26" s="84">
        <v>63.708028909782115</v>
      </c>
      <c r="AA26" s="84" t="b">
        <v>0</v>
      </c>
      <c r="AB26" s="84">
        <v>162.9137504457251</v>
      </c>
      <c r="AC26" s="84" t="b">
        <v>0</v>
      </c>
      <c r="AD26" s="84">
        <v>156.88478465546478</v>
      </c>
      <c r="AE26" s="84" t="b">
        <v>0</v>
      </c>
      <c r="AF26" s="84">
        <v>134.18234549079557</v>
      </c>
      <c r="AG26" s="84" t="b">
        <v>0</v>
      </c>
      <c r="AH26" s="84">
        <v>3.9074691704367157</v>
      </c>
      <c r="AI26" s="84" t="b">
        <v>0</v>
      </c>
      <c r="AJ26" s="84">
        <v>449.06636377458966</v>
      </c>
      <c r="AK26" s="84" t="b">
        <v>0</v>
      </c>
      <c r="AL26" s="84">
        <v>48.598187989897269</v>
      </c>
      <c r="AM26" s="84" t="b">
        <v>0</v>
      </c>
      <c r="AN26" s="84">
        <v>290.89663804616873</v>
      </c>
      <c r="AO26" s="84" t="b">
        <v>0</v>
      </c>
      <c r="AP26" s="84">
        <v>22.215215029003918</v>
      </c>
      <c r="AQ26" s="84" t="b">
        <v>0</v>
      </c>
      <c r="AR26" s="84">
        <v>8.9111026441997545</v>
      </c>
      <c r="AS26" s="84" t="b">
        <v>0</v>
      </c>
      <c r="AT26" s="84">
        <v>400.76172547136127</v>
      </c>
      <c r="AU26" s="84" t="b">
        <v>0</v>
      </c>
      <c r="AV26" s="84">
        <v>54.967263607914909</v>
      </c>
      <c r="AW26" s="84" t="b">
        <v>0</v>
      </c>
      <c r="AX26" s="84">
        <v>17.555006387457667</v>
      </c>
      <c r="AY26" s="84" t="b">
        <v>0</v>
      </c>
      <c r="AZ26" s="84">
        <v>54.132312165297236</v>
      </c>
      <c r="BA26" s="84" t="b">
        <v>0</v>
      </c>
      <c r="BB26" s="84">
        <v>4.1917244037695198</v>
      </c>
      <c r="BC26" s="84" t="b">
        <v>0</v>
      </c>
      <c r="BD26" s="84">
        <v>19.623363663425071</v>
      </c>
      <c r="BE26" s="84" t="b">
        <v>0</v>
      </c>
      <c r="BF26" s="84">
        <v>105.01925041655943</v>
      </c>
      <c r="BG26" s="84" t="b">
        <v>0</v>
      </c>
      <c r="BH26" s="84">
        <v>22.090028065919924</v>
      </c>
      <c r="BI26" s="84" t="b">
        <v>0</v>
      </c>
      <c r="BJ26" s="84">
        <v>71.130635654176601</v>
      </c>
      <c r="BK26" s="84" t="b">
        <v>0</v>
      </c>
      <c r="BL26" s="84">
        <v>0.57999854546030183</v>
      </c>
      <c r="BM26" s="84" t="b">
        <v>1</v>
      </c>
      <c r="BN26" s="84">
        <v>17.036281676723675</v>
      </c>
      <c r="BO26" s="84" t="b">
        <v>0</v>
      </c>
      <c r="BP26" s="84">
        <v>6.272286940510682</v>
      </c>
      <c r="BQ26" s="84" t="b">
        <v>0</v>
      </c>
      <c r="BR26" s="84">
        <v>22.77534347891363</v>
      </c>
      <c r="BS26" s="84" t="b">
        <v>0</v>
      </c>
      <c r="BT26" s="84">
        <v>1.2857427755251212</v>
      </c>
      <c r="BU26" s="84" t="b">
        <v>1</v>
      </c>
      <c r="BV26" s="84">
        <v>7.9306508111416312</v>
      </c>
      <c r="BW26" s="84" t="b">
        <v>0</v>
      </c>
      <c r="BX26" s="84">
        <v>1.8199062571055133</v>
      </c>
      <c r="BY26" s="84" t="b">
        <v>0</v>
      </c>
      <c r="BZ26" s="84">
        <v>1.2747573155894756</v>
      </c>
      <c r="CA26" s="84" t="b">
        <v>1</v>
      </c>
    </row>
    <row r="27" spans="1:79">
      <c r="A27" s="5" t="s">
        <v>266</v>
      </c>
      <c r="B27" s="5" t="s">
        <v>195</v>
      </c>
      <c r="C27" s="5" t="s">
        <v>272</v>
      </c>
      <c r="D27" s="84">
        <v>0.15447295489402055</v>
      </c>
      <c r="E27" s="84" t="b">
        <v>1</v>
      </c>
      <c r="F27" s="84">
        <v>0.31299964586887813</v>
      </c>
      <c r="G27" s="84" t="b">
        <v>1</v>
      </c>
      <c r="H27" s="84">
        <v>1.6899177188698116</v>
      </c>
      <c r="I27" s="84" t="b">
        <v>0</v>
      </c>
      <c r="J27" s="84">
        <v>0.59775763547463534</v>
      </c>
      <c r="K27" s="84" t="b">
        <v>0</v>
      </c>
      <c r="L27" s="84">
        <v>0.7484980235951868</v>
      </c>
      <c r="M27" s="84" t="b">
        <v>0</v>
      </c>
      <c r="N27" s="84">
        <v>0.70551257591989447</v>
      </c>
      <c r="O27" s="84" t="b">
        <v>0</v>
      </c>
      <c r="P27" s="84">
        <v>1.2758396765860116</v>
      </c>
      <c r="Q27" s="84" t="b">
        <v>0</v>
      </c>
      <c r="R27" s="84">
        <v>0.82060041056911193</v>
      </c>
      <c r="S27" s="84" t="b">
        <v>0</v>
      </c>
      <c r="T27" s="84">
        <v>1.2488996404106762</v>
      </c>
      <c r="U27" s="84" t="b">
        <v>0</v>
      </c>
      <c r="V27" s="84">
        <v>0.13824448736719608</v>
      </c>
      <c r="W27" s="84" t="b">
        <v>1</v>
      </c>
      <c r="X27" s="84">
        <v>0.59459851085440352</v>
      </c>
      <c r="Y27" s="84" t="b">
        <v>1</v>
      </c>
      <c r="Z27" s="84">
        <v>0.31250325994749217</v>
      </c>
      <c r="AA27" s="84" t="b">
        <v>1</v>
      </c>
      <c r="AB27" s="84">
        <v>1.2412250220859167</v>
      </c>
      <c r="AC27" s="84" t="b">
        <v>0</v>
      </c>
      <c r="AD27" s="84">
        <v>1.4124212708513464</v>
      </c>
      <c r="AE27" s="84" t="b">
        <v>0</v>
      </c>
      <c r="AF27" s="84">
        <v>0.52355588985285462</v>
      </c>
      <c r="AG27" s="84" t="b">
        <v>0</v>
      </c>
      <c r="AH27" s="84">
        <v>0.83418686384931484</v>
      </c>
      <c r="AI27" s="84" t="b">
        <v>0</v>
      </c>
      <c r="AJ27" s="84">
        <v>1.1658942855729983</v>
      </c>
      <c r="AK27" s="84" t="b">
        <v>0</v>
      </c>
      <c r="AL27" s="84">
        <v>0.79670491655811337</v>
      </c>
      <c r="AM27" s="84" t="b">
        <v>0</v>
      </c>
      <c r="AN27" s="84">
        <v>2.8968184068182676</v>
      </c>
      <c r="AO27" s="84" t="b">
        <v>0</v>
      </c>
      <c r="AP27" s="84">
        <v>0.64753582316317648</v>
      </c>
      <c r="AQ27" s="84" t="b">
        <v>0</v>
      </c>
      <c r="AR27" s="84">
        <v>0.57874230403941096</v>
      </c>
      <c r="AS27" s="84" t="b">
        <v>1</v>
      </c>
      <c r="AT27" s="84">
        <v>3.433798669816281</v>
      </c>
      <c r="AU27" s="84" t="b">
        <v>0</v>
      </c>
      <c r="AV27" s="84">
        <v>0.61546110946333032</v>
      </c>
      <c r="AW27" s="84" t="b">
        <v>0</v>
      </c>
      <c r="AX27" s="84">
        <v>0.46997052070340911</v>
      </c>
      <c r="AY27" s="84" t="b">
        <v>0</v>
      </c>
      <c r="AZ27" s="84">
        <v>0.65706042217472937</v>
      </c>
      <c r="BA27" s="84" t="b">
        <v>0</v>
      </c>
      <c r="BB27" s="84">
        <v>0.55517301350477866</v>
      </c>
      <c r="BC27" s="84" t="b">
        <v>1</v>
      </c>
      <c r="BD27" s="84">
        <v>0.65318415813641328</v>
      </c>
      <c r="BE27" s="84" t="b">
        <v>1</v>
      </c>
      <c r="BF27" s="84">
        <v>1.7221092894033823</v>
      </c>
      <c r="BG27" s="84" t="b">
        <v>0</v>
      </c>
      <c r="BH27" s="84">
        <v>0.49915455680011472</v>
      </c>
      <c r="BI27" s="84" t="b">
        <v>1</v>
      </c>
      <c r="BJ27" s="84">
        <v>0.66552427153302751</v>
      </c>
      <c r="BK27" s="84" t="b">
        <v>0</v>
      </c>
      <c r="BL27" s="84">
        <v>0.64504425970749901</v>
      </c>
      <c r="BM27" s="84" t="b">
        <v>1</v>
      </c>
      <c r="BN27" s="84">
        <v>0.60576338319425505</v>
      </c>
      <c r="BO27" s="84" t="b">
        <v>1</v>
      </c>
      <c r="BP27" s="84">
        <v>0.51492847154111332</v>
      </c>
      <c r="BQ27" s="84" t="b">
        <v>1</v>
      </c>
      <c r="BR27" s="84">
        <v>0.5312273876975534</v>
      </c>
      <c r="BS27" s="84" t="b">
        <v>1</v>
      </c>
      <c r="BT27" s="84">
        <v>0.54383610939303428</v>
      </c>
      <c r="BU27" s="84" t="b">
        <v>1</v>
      </c>
      <c r="BV27" s="84">
        <v>0.47776436841703973</v>
      </c>
      <c r="BW27" s="84" t="b">
        <v>1</v>
      </c>
      <c r="BX27" s="84">
        <v>0.48582940585533441</v>
      </c>
      <c r="BY27" s="84" t="b">
        <v>1</v>
      </c>
      <c r="BZ27" s="84">
        <v>0.70965176819585551</v>
      </c>
      <c r="CA27" s="84" t="b">
        <v>0</v>
      </c>
    </row>
    <row r="28" spans="1:79">
      <c r="A28" s="5" t="s">
        <v>267</v>
      </c>
      <c r="B28" s="5" t="s">
        <v>197</v>
      </c>
      <c r="C28" s="5" t="s">
        <v>272</v>
      </c>
      <c r="D28" s="84">
        <v>0.20703555037163207</v>
      </c>
      <c r="E28" s="84" t="b">
        <v>1</v>
      </c>
      <c r="F28" s="84">
        <v>0.41950420378148351</v>
      </c>
      <c r="G28" s="84" t="b">
        <v>1</v>
      </c>
      <c r="H28" s="84">
        <v>0.82712352142114287</v>
      </c>
      <c r="I28" s="84" t="b">
        <v>1</v>
      </c>
      <c r="J28" s="84">
        <v>0.6754159670210752</v>
      </c>
      <c r="K28" s="84" t="b">
        <v>1</v>
      </c>
      <c r="L28" s="84">
        <v>0.59635636655749646</v>
      </c>
      <c r="M28" s="84" t="b">
        <v>0</v>
      </c>
      <c r="N28" s="84">
        <v>0.72948377701304734</v>
      </c>
      <c r="O28" s="84" t="b">
        <v>1</v>
      </c>
      <c r="P28" s="84">
        <v>0.82829140737037721</v>
      </c>
      <c r="Q28" s="84" t="b">
        <v>0</v>
      </c>
      <c r="R28" s="84">
        <v>1.7250659940632891</v>
      </c>
      <c r="S28" s="84" t="b">
        <v>0</v>
      </c>
      <c r="T28" s="84">
        <v>2.0991332712788728</v>
      </c>
      <c r="U28" s="84" t="b">
        <v>0</v>
      </c>
      <c r="V28" s="84">
        <v>0.18528501346755474</v>
      </c>
      <c r="W28" s="84" t="b">
        <v>1</v>
      </c>
      <c r="X28" s="84">
        <v>0.7969228660729103</v>
      </c>
      <c r="Y28" s="84" t="b">
        <v>1</v>
      </c>
      <c r="Z28" s="84">
        <v>0.41883891235554188</v>
      </c>
      <c r="AA28" s="84" t="b">
        <v>1</v>
      </c>
      <c r="AB28" s="84">
        <v>0.65509368046134275</v>
      </c>
      <c r="AC28" s="84" t="b">
        <v>1</v>
      </c>
      <c r="AD28" s="84">
        <v>0.80064649984442438</v>
      </c>
      <c r="AE28" s="84" t="b">
        <v>1</v>
      </c>
      <c r="AF28" s="84">
        <v>0.60041395918129381</v>
      </c>
      <c r="AG28" s="84" t="b">
        <v>0</v>
      </c>
      <c r="AH28" s="84">
        <v>0.80961818271232489</v>
      </c>
      <c r="AI28" s="84" t="b">
        <v>1</v>
      </c>
      <c r="AJ28" s="84">
        <v>0.63805222818925533</v>
      </c>
      <c r="AK28" s="84" t="b">
        <v>1</v>
      </c>
      <c r="AL28" s="84">
        <v>0.80416781968986129</v>
      </c>
      <c r="AM28" s="84" t="b">
        <v>1</v>
      </c>
      <c r="AN28" s="84">
        <v>0.92880641841982703</v>
      </c>
      <c r="AO28" s="84" t="b">
        <v>0</v>
      </c>
      <c r="AP28" s="84">
        <v>0.76006393045866782</v>
      </c>
      <c r="AQ28" s="84" t="b">
        <v>1</v>
      </c>
      <c r="AR28" s="84">
        <v>0.77567125923337887</v>
      </c>
      <c r="AS28" s="84" t="b">
        <v>1</v>
      </c>
      <c r="AT28" s="84">
        <v>2.0417679106907385</v>
      </c>
      <c r="AU28" s="84" t="b">
        <v>0</v>
      </c>
      <c r="AV28" s="84">
        <v>0.61529328575174069</v>
      </c>
      <c r="AW28" s="84" t="b">
        <v>1</v>
      </c>
      <c r="AX28" s="84">
        <v>0.22601565911068111</v>
      </c>
      <c r="AY28" s="84" t="b">
        <v>1</v>
      </c>
      <c r="AZ28" s="84">
        <v>0.69261601224268854</v>
      </c>
      <c r="BA28" s="84" t="b">
        <v>1</v>
      </c>
      <c r="BB28" s="84">
        <v>0.74408203352681879</v>
      </c>
      <c r="BC28" s="84" t="b">
        <v>1</v>
      </c>
      <c r="BD28" s="84">
        <v>0.87544348307820274</v>
      </c>
      <c r="BE28" s="84" t="b">
        <v>1</v>
      </c>
      <c r="BF28" s="84">
        <v>2.1500630813162078</v>
      </c>
      <c r="BG28" s="84" t="b">
        <v>0</v>
      </c>
      <c r="BH28" s="84">
        <v>0.66900214641792999</v>
      </c>
      <c r="BI28" s="84" t="b">
        <v>1</v>
      </c>
      <c r="BJ28" s="84">
        <v>0.73872030564175351</v>
      </c>
      <c r="BK28" s="84" t="b">
        <v>1</v>
      </c>
      <c r="BL28" s="84">
        <v>0.58342920951965882</v>
      </c>
      <c r="BM28" s="84" t="b">
        <v>1</v>
      </c>
      <c r="BN28" s="84">
        <v>0.81188681553122199</v>
      </c>
      <c r="BO28" s="84" t="b">
        <v>1</v>
      </c>
      <c r="BP28" s="84">
        <v>0.69014345961517132</v>
      </c>
      <c r="BQ28" s="84" t="b">
        <v>1</v>
      </c>
      <c r="BR28" s="84">
        <v>0.71198841674196922</v>
      </c>
      <c r="BS28" s="84" t="b">
        <v>1</v>
      </c>
      <c r="BT28" s="84">
        <v>0.72888751495302884</v>
      </c>
      <c r="BU28" s="84" t="b">
        <v>1</v>
      </c>
      <c r="BV28" s="84">
        <v>0.64033350712452675</v>
      </c>
      <c r="BW28" s="84" t="b">
        <v>1</v>
      </c>
      <c r="BX28" s="84">
        <v>0.65114283919142946</v>
      </c>
      <c r="BY28" s="84" t="b">
        <v>1</v>
      </c>
      <c r="BZ28" s="84">
        <v>0.72265985826653589</v>
      </c>
      <c r="CA28" s="84" t="b">
        <v>1</v>
      </c>
    </row>
    <row r="29" spans="1:79">
      <c r="A29" s="5" t="s">
        <v>263</v>
      </c>
      <c r="B29" s="5" t="s">
        <v>199</v>
      </c>
      <c r="C29" s="5" t="s">
        <v>272</v>
      </c>
      <c r="D29" s="84">
        <v>0.22455317294017194</v>
      </c>
      <c r="E29" s="84" t="b">
        <v>1</v>
      </c>
      <c r="F29" s="84">
        <v>0.45499915281110087</v>
      </c>
      <c r="G29" s="84" t="b">
        <v>1</v>
      </c>
      <c r="H29" s="84">
        <v>0.89710781947917573</v>
      </c>
      <c r="I29" s="84" t="b">
        <v>1</v>
      </c>
      <c r="J29" s="84">
        <v>0.73256403635410772</v>
      </c>
      <c r="K29" s="84" t="b">
        <v>1</v>
      </c>
      <c r="L29" s="84">
        <v>0.55309578579549057</v>
      </c>
      <c r="M29" s="84" t="b">
        <v>1</v>
      </c>
      <c r="N29" s="84">
        <v>0.79120661375605728</v>
      </c>
      <c r="O29" s="84" t="b">
        <v>1</v>
      </c>
      <c r="P29" s="84">
        <v>0.81790100395965681</v>
      </c>
      <c r="Q29" s="84" t="b">
        <v>1</v>
      </c>
      <c r="R29" s="84">
        <v>0.95727463378792088</v>
      </c>
      <c r="S29" s="84" t="b">
        <v>0</v>
      </c>
      <c r="T29" s="84">
        <v>2.8486095144682477</v>
      </c>
      <c r="U29" s="84" t="b">
        <v>0</v>
      </c>
      <c r="V29" s="84">
        <v>0.20096228690057277</v>
      </c>
      <c r="W29" s="84" t="b">
        <v>1</v>
      </c>
      <c r="X29" s="84">
        <v>0.864351836406969</v>
      </c>
      <c r="Y29" s="84" t="b">
        <v>1</v>
      </c>
      <c r="Z29" s="84">
        <v>0.45427756997010127</v>
      </c>
      <c r="AA29" s="84" t="b">
        <v>1</v>
      </c>
      <c r="AB29" s="84">
        <v>0.71052224729809332</v>
      </c>
      <c r="AC29" s="84" t="b">
        <v>1</v>
      </c>
      <c r="AD29" s="84">
        <v>0.86839053303061531</v>
      </c>
      <c r="AE29" s="84" t="b">
        <v>1</v>
      </c>
      <c r="AF29" s="84">
        <v>0.33621331442070518</v>
      </c>
      <c r="AG29" s="84" t="b">
        <v>0</v>
      </c>
      <c r="AH29" s="84">
        <v>0.87812132492110839</v>
      </c>
      <c r="AI29" s="84" t="b">
        <v>1</v>
      </c>
      <c r="AJ29" s="84">
        <v>0.69203888938039892</v>
      </c>
      <c r="AK29" s="84" t="b">
        <v>1</v>
      </c>
      <c r="AL29" s="84">
        <v>0.87220979761010753</v>
      </c>
      <c r="AM29" s="84" t="b">
        <v>1</v>
      </c>
      <c r="AN29" s="84">
        <v>2.1880456502937555</v>
      </c>
      <c r="AO29" s="84" t="b">
        <v>0</v>
      </c>
      <c r="AP29" s="84">
        <v>0.82437420489142155</v>
      </c>
      <c r="AQ29" s="84" t="b">
        <v>1</v>
      </c>
      <c r="AR29" s="84">
        <v>0.84130209573524461</v>
      </c>
      <c r="AS29" s="84" t="b">
        <v>1</v>
      </c>
      <c r="AT29" s="84">
        <v>2.4034914054603851</v>
      </c>
      <c r="AU29" s="84" t="b">
        <v>0</v>
      </c>
      <c r="AV29" s="84">
        <v>0.66735427493648802</v>
      </c>
      <c r="AW29" s="84" t="b">
        <v>1</v>
      </c>
      <c r="AX29" s="84">
        <v>0.45258146461029769</v>
      </c>
      <c r="AY29" s="84" t="b">
        <v>0</v>
      </c>
      <c r="AZ29" s="84">
        <v>0.75121940603479676</v>
      </c>
      <c r="BA29" s="84" t="b">
        <v>1</v>
      </c>
      <c r="BB29" s="84">
        <v>0.80704005305514248</v>
      </c>
      <c r="BC29" s="84" t="b">
        <v>1</v>
      </c>
      <c r="BD29" s="84">
        <v>0.94951621353016658</v>
      </c>
      <c r="BE29" s="84" t="b">
        <v>1</v>
      </c>
      <c r="BF29" s="84">
        <v>1.4316225012037878</v>
      </c>
      <c r="BG29" s="84" t="b">
        <v>0</v>
      </c>
      <c r="BH29" s="84">
        <v>0.72560753171265824</v>
      </c>
      <c r="BI29" s="84" t="b">
        <v>1</v>
      </c>
      <c r="BJ29" s="84">
        <v>0.80122466044806584</v>
      </c>
      <c r="BK29" s="84" t="b">
        <v>1</v>
      </c>
      <c r="BL29" s="84">
        <v>0.62360558751034245</v>
      </c>
      <c r="BM29" s="84" t="b">
        <v>1</v>
      </c>
      <c r="BN29" s="84">
        <v>0.88058191053940016</v>
      </c>
      <c r="BO29" s="84" t="b">
        <v>1</v>
      </c>
      <c r="BP29" s="84">
        <v>0.74853764661341271</v>
      </c>
      <c r="BQ29" s="84" t="b">
        <v>1</v>
      </c>
      <c r="BR29" s="84">
        <v>0.77223094192795805</v>
      </c>
      <c r="BS29" s="84" t="b">
        <v>1</v>
      </c>
      <c r="BT29" s="84">
        <v>0.79055990097054452</v>
      </c>
      <c r="BU29" s="84" t="b">
        <v>1</v>
      </c>
      <c r="BV29" s="84">
        <v>0.85544250008933476</v>
      </c>
      <c r="BW29" s="84" t="b">
        <v>0</v>
      </c>
      <c r="BX29" s="84">
        <v>0.70623711877137652</v>
      </c>
      <c r="BY29" s="84" t="b">
        <v>1</v>
      </c>
      <c r="BZ29" s="84">
        <v>0.78380531188464198</v>
      </c>
      <c r="CA29" s="84" t="b">
        <v>1</v>
      </c>
    </row>
    <row r="30" spans="1:79">
      <c r="A30" s="5" t="s">
        <v>264</v>
      </c>
      <c r="B30" s="5" t="s">
        <v>201</v>
      </c>
      <c r="C30" s="5" t="s">
        <v>272</v>
      </c>
      <c r="D30" s="84">
        <v>0.14242705421444793</v>
      </c>
      <c r="E30" s="84" t="b">
        <v>1</v>
      </c>
      <c r="F30" s="84">
        <v>0.28859173155491519</v>
      </c>
      <c r="G30" s="84" t="b">
        <v>1</v>
      </c>
      <c r="H30" s="84">
        <v>0.569007430926876</v>
      </c>
      <c r="I30" s="84" t="b">
        <v>1</v>
      </c>
      <c r="J30" s="84">
        <v>0.46464245574993485</v>
      </c>
      <c r="K30" s="84" t="b">
        <v>1</v>
      </c>
      <c r="L30" s="84">
        <v>0.66592199122395135</v>
      </c>
      <c r="M30" s="84" t="b">
        <v>0</v>
      </c>
      <c r="N30" s="84">
        <v>0.5018376084237639</v>
      </c>
      <c r="O30" s="84" t="b">
        <v>1</v>
      </c>
      <c r="P30" s="84">
        <v>0.51876902520567092</v>
      </c>
      <c r="Q30" s="84" t="b">
        <v>1</v>
      </c>
      <c r="R30" s="84">
        <v>0.565795667614305</v>
      </c>
      <c r="S30" s="84" t="b">
        <v>1</v>
      </c>
      <c r="T30" s="84">
        <v>1.3367412089331872</v>
      </c>
      <c r="U30" s="84" t="b">
        <v>0</v>
      </c>
      <c r="V30" s="84">
        <v>0.12746409305502554</v>
      </c>
      <c r="W30" s="84" t="b">
        <v>1</v>
      </c>
      <c r="X30" s="84">
        <v>0.54823133537771307</v>
      </c>
      <c r="Y30" s="84" t="b">
        <v>1</v>
      </c>
      <c r="Z30" s="84">
        <v>0.2881340541279182</v>
      </c>
      <c r="AA30" s="84" t="b">
        <v>1</v>
      </c>
      <c r="AB30" s="84">
        <v>0.82169035708191362</v>
      </c>
      <c r="AC30" s="84" t="b">
        <v>0</v>
      </c>
      <c r="AD30" s="84">
        <v>0.56088636507974854</v>
      </c>
      <c r="AE30" s="84" t="b">
        <v>0</v>
      </c>
      <c r="AF30" s="84">
        <v>0.3273351018763147</v>
      </c>
      <c r="AG30" s="84" t="b">
        <v>0</v>
      </c>
      <c r="AH30" s="84">
        <v>0.55696489127198257</v>
      </c>
      <c r="AI30" s="84" t="b">
        <v>1</v>
      </c>
      <c r="AJ30" s="84">
        <v>0.77747749688475176</v>
      </c>
      <c r="AK30" s="84" t="b">
        <v>0</v>
      </c>
      <c r="AL30" s="84">
        <v>0.55321539439429446</v>
      </c>
      <c r="AM30" s="84" t="b">
        <v>1</v>
      </c>
      <c r="AN30" s="84">
        <v>1.823645396592162</v>
      </c>
      <c r="AO30" s="84" t="b">
        <v>0</v>
      </c>
      <c r="AP30" s="84">
        <v>0.52287477409346383</v>
      </c>
      <c r="AQ30" s="84" t="b">
        <v>1</v>
      </c>
      <c r="AR30" s="84">
        <v>0.53361160579965305</v>
      </c>
      <c r="AS30" s="84" t="b">
        <v>1</v>
      </c>
      <c r="AT30" s="84">
        <v>2.0940257718665487</v>
      </c>
      <c r="AU30" s="84" t="b">
        <v>0</v>
      </c>
      <c r="AV30" s="84">
        <v>0.42328194365771404</v>
      </c>
      <c r="AW30" s="84" t="b">
        <v>1</v>
      </c>
      <c r="AX30" s="84">
        <v>0.54008040305880445</v>
      </c>
      <c r="AY30" s="84" t="b">
        <v>0</v>
      </c>
      <c r="AZ30" s="84">
        <v>0.47647497325174715</v>
      </c>
      <c r="BA30" s="84" t="b">
        <v>1</v>
      </c>
      <c r="BB30" s="84">
        <v>0.51188026374644247</v>
      </c>
      <c r="BC30" s="84" t="b">
        <v>1</v>
      </c>
      <c r="BD30" s="84">
        <v>0.60224843608863055</v>
      </c>
      <c r="BE30" s="84" t="b">
        <v>1</v>
      </c>
      <c r="BF30" s="84">
        <v>1.0276908287182092</v>
      </c>
      <c r="BG30" s="84" t="b">
        <v>0</v>
      </c>
      <c r="BH30" s="84">
        <v>0.46023016243544773</v>
      </c>
      <c r="BI30" s="84" t="b">
        <v>1</v>
      </c>
      <c r="BJ30" s="84">
        <v>0.52871317101020177</v>
      </c>
      <c r="BK30" s="84" t="b">
        <v>0</v>
      </c>
      <c r="BL30" s="84">
        <v>0.64924385643287641</v>
      </c>
      <c r="BM30" s="84" t="b">
        <v>1</v>
      </c>
      <c r="BN30" s="84">
        <v>0.55940700544194166</v>
      </c>
      <c r="BO30" s="84" t="b">
        <v>0</v>
      </c>
      <c r="BP30" s="84">
        <v>0.47477401712853379</v>
      </c>
      <c r="BQ30" s="84" t="b">
        <v>1</v>
      </c>
      <c r="BR30" s="84">
        <v>0.4898019332879851</v>
      </c>
      <c r="BS30" s="84" t="b">
        <v>1</v>
      </c>
      <c r="BT30" s="84">
        <v>0.50142741873124086</v>
      </c>
      <c r="BU30" s="84" t="b">
        <v>1</v>
      </c>
      <c r="BV30" s="84">
        <v>0.44050799474218633</v>
      </c>
      <c r="BW30" s="84" t="b">
        <v>1</v>
      </c>
      <c r="BX30" s="84">
        <v>0.4479441153579512</v>
      </c>
      <c r="BY30" s="84" t="b">
        <v>1</v>
      </c>
      <c r="BZ30" s="84">
        <v>0.49714319413829566</v>
      </c>
      <c r="CA30" s="84" t="b">
        <v>1</v>
      </c>
    </row>
    <row r="31" spans="1:79">
      <c r="A31" s="5" t="s">
        <v>268</v>
      </c>
      <c r="B31" s="5" t="s">
        <v>203</v>
      </c>
      <c r="C31" s="5" t="s">
        <v>272</v>
      </c>
      <c r="D31" s="84">
        <v>0.18269631398851169</v>
      </c>
      <c r="E31" s="84" t="b">
        <v>1</v>
      </c>
      <c r="F31" s="84">
        <v>0.37018701182472841</v>
      </c>
      <c r="G31" s="84" t="b">
        <v>1</v>
      </c>
      <c r="H31" s="84">
        <v>0.72988633259163194</v>
      </c>
      <c r="I31" s="84" t="b">
        <v>1</v>
      </c>
      <c r="J31" s="84">
        <v>0.59601361873474801</v>
      </c>
      <c r="K31" s="84" t="b">
        <v>1</v>
      </c>
      <c r="L31" s="84">
        <v>0.4499983679782521</v>
      </c>
      <c r="M31" s="84" t="b">
        <v>1</v>
      </c>
      <c r="N31" s="84">
        <v>0.64372518118493294</v>
      </c>
      <c r="O31" s="84" t="b">
        <v>1</v>
      </c>
      <c r="P31" s="84">
        <v>0.81491048079159289</v>
      </c>
      <c r="Q31" s="84" t="b">
        <v>0</v>
      </c>
      <c r="R31" s="84">
        <v>0.72576648807300015</v>
      </c>
      <c r="S31" s="84" t="b">
        <v>1</v>
      </c>
      <c r="T31" s="84">
        <v>0.82661748395377721</v>
      </c>
      <c r="U31" s="84" t="b">
        <v>0</v>
      </c>
      <c r="V31" s="84">
        <v>0.16350278460424369</v>
      </c>
      <c r="W31" s="84" t="b">
        <v>1</v>
      </c>
      <c r="X31" s="84">
        <v>0.70323608628245737</v>
      </c>
      <c r="Y31" s="84" t="b">
        <v>1</v>
      </c>
      <c r="Z31" s="84">
        <v>0.36959993249932016</v>
      </c>
      <c r="AA31" s="84" t="b">
        <v>1</v>
      </c>
      <c r="AB31" s="84">
        <v>0.578080433638677</v>
      </c>
      <c r="AC31" s="84" t="b">
        <v>1</v>
      </c>
      <c r="AD31" s="84">
        <v>0.70652196720231686</v>
      </c>
      <c r="AE31" s="84" t="b">
        <v>1</v>
      </c>
      <c r="AF31" s="84">
        <v>0.26262974896481223</v>
      </c>
      <c r="AG31" s="84" t="b">
        <v>0</v>
      </c>
      <c r="AH31" s="84">
        <v>0.71443893309197737</v>
      </c>
      <c r="AI31" s="84" t="b">
        <v>1</v>
      </c>
      <c r="AJ31" s="84">
        <v>0.5630423857791047</v>
      </c>
      <c r="AK31" s="84" t="b">
        <v>1</v>
      </c>
      <c r="AL31" s="84">
        <v>0.70962931835520393</v>
      </c>
      <c r="AM31" s="84" t="b">
        <v>1</v>
      </c>
      <c r="AN31" s="84">
        <v>1.4205582606986249</v>
      </c>
      <c r="AO31" s="84" t="b">
        <v>0</v>
      </c>
      <c r="AP31" s="84">
        <v>0.67071031154389493</v>
      </c>
      <c r="AQ31" s="84" t="b">
        <v>1</v>
      </c>
      <c r="AR31" s="84">
        <v>0.68448283241399788</v>
      </c>
      <c r="AS31" s="84" t="b">
        <v>1</v>
      </c>
      <c r="AT31" s="84">
        <v>1.4120306751141183</v>
      </c>
      <c r="AU31" s="84" t="b">
        <v>0</v>
      </c>
      <c r="AV31" s="84">
        <v>0.54295899968359107</v>
      </c>
      <c r="AW31" s="84" t="b">
        <v>1</v>
      </c>
      <c r="AX31" s="84">
        <v>0.27377063527472467</v>
      </c>
      <c r="AY31" s="84" t="b">
        <v>0</v>
      </c>
      <c r="AZ31" s="84">
        <v>0.61119161525169319</v>
      </c>
      <c r="BA31" s="84" t="b">
        <v>1</v>
      </c>
      <c r="BB31" s="84">
        <v>0.65660725699721456</v>
      </c>
      <c r="BC31" s="84" t="b">
        <v>1</v>
      </c>
      <c r="BD31" s="84">
        <v>0.77252576756289593</v>
      </c>
      <c r="BE31" s="84" t="b">
        <v>1</v>
      </c>
      <c r="BF31" s="84">
        <v>0.79124310666558406</v>
      </c>
      <c r="BG31" s="84" t="b">
        <v>0</v>
      </c>
      <c r="BH31" s="84">
        <v>0.59035381112839802</v>
      </c>
      <c r="BI31" s="84" t="b">
        <v>1</v>
      </c>
      <c r="BJ31" s="84">
        <v>0.65187585739240028</v>
      </c>
      <c r="BK31" s="84" t="b">
        <v>1</v>
      </c>
      <c r="BL31" s="84">
        <v>0.70499262133972129</v>
      </c>
      <c r="BM31" s="84" t="b">
        <v>1</v>
      </c>
      <c r="BN31" s="84">
        <v>0.71644086393458817</v>
      </c>
      <c r="BO31" s="84" t="b">
        <v>1</v>
      </c>
      <c r="BP31" s="84">
        <v>0.60900973754818222</v>
      </c>
      <c r="BQ31" s="84" t="b">
        <v>1</v>
      </c>
      <c r="BR31" s="84">
        <v>0.62828658705127072</v>
      </c>
      <c r="BS31" s="84" t="b">
        <v>1</v>
      </c>
      <c r="BT31" s="84">
        <v>0.64319901608748442</v>
      </c>
      <c r="BU31" s="84" t="b">
        <v>1</v>
      </c>
      <c r="BV31" s="84">
        <v>0.56505547605227557</v>
      </c>
      <c r="BW31" s="84" t="b">
        <v>1</v>
      </c>
      <c r="BX31" s="84">
        <v>0.57459405588436774</v>
      </c>
      <c r="BY31" s="84" t="b">
        <v>1</v>
      </c>
      <c r="BZ31" s="84">
        <v>0.6377034868444833</v>
      </c>
      <c r="CA31" s="84" t="b">
        <v>1</v>
      </c>
    </row>
    <row r="32" spans="1:79">
      <c r="A32" s="5" t="s">
        <v>265</v>
      </c>
      <c r="B32" s="5" t="s">
        <v>205</v>
      </c>
      <c r="C32" s="5" t="s">
        <v>272</v>
      </c>
      <c r="D32" s="84">
        <v>0.34016091453051006</v>
      </c>
      <c r="E32" s="84" t="b">
        <v>1</v>
      </c>
      <c r="F32" s="84">
        <v>0.6892484568546613</v>
      </c>
      <c r="G32" s="84" t="b">
        <v>1</v>
      </c>
      <c r="H32" s="84">
        <v>1.3589699593682103</v>
      </c>
      <c r="I32" s="84" t="b">
        <v>1</v>
      </c>
      <c r="J32" s="84">
        <v>1.1097133444859721</v>
      </c>
      <c r="K32" s="84" t="b">
        <v>1</v>
      </c>
      <c r="L32" s="84">
        <v>0.95453583665126418</v>
      </c>
      <c r="M32" s="84" t="b">
        <v>0</v>
      </c>
      <c r="N32" s="84">
        <v>1.1985471494074824</v>
      </c>
      <c r="O32" s="84" t="b">
        <v>1</v>
      </c>
      <c r="P32" s="84">
        <v>1.525023102847533</v>
      </c>
      <c r="Q32" s="84" t="b">
        <v>0</v>
      </c>
      <c r="R32" s="84">
        <v>1.3887317289564332</v>
      </c>
      <c r="S32" s="84" t="b">
        <v>0</v>
      </c>
      <c r="T32" s="84">
        <v>6.8421292815097168</v>
      </c>
      <c r="U32" s="84" t="b">
        <v>0</v>
      </c>
      <c r="V32" s="84">
        <v>0.30442462425794675</v>
      </c>
      <c r="W32" s="84" t="b">
        <v>1</v>
      </c>
      <c r="X32" s="84">
        <v>1.3093500630545813</v>
      </c>
      <c r="Y32" s="84" t="b">
        <v>1</v>
      </c>
      <c r="Z32" s="84">
        <v>0.68815537820478012</v>
      </c>
      <c r="AA32" s="84" t="b">
        <v>1</v>
      </c>
      <c r="AB32" s="84">
        <v>10.624032495426377</v>
      </c>
      <c r="AC32" s="84" t="b">
        <v>0</v>
      </c>
      <c r="AD32" s="84">
        <v>2.0371479550321805</v>
      </c>
      <c r="AE32" s="84" t="b">
        <v>0</v>
      </c>
      <c r="AF32" s="84">
        <v>7.813575062242796</v>
      </c>
      <c r="AG32" s="84" t="b">
        <v>0</v>
      </c>
      <c r="AH32" s="84">
        <v>1.3302085605955398</v>
      </c>
      <c r="AI32" s="84" t="b">
        <v>1</v>
      </c>
      <c r="AJ32" s="84">
        <v>28.15497325129278</v>
      </c>
      <c r="AK32" s="84" t="b">
        <v>0</v>
      </c>
      <c r="AL32" s="84">
        <v>9.2770835003006855</v>
      </c>
      <c r="AM32" s="84" t="b">
        <v>0</v>
      </c>
      <c r="AN32" s="84">
        <v>41.821339469504927</v>
      </c>
      <c r="AO32" s="84" t="b">
        <v>0</v>
      </c>
      <c r="AP32" s="84">
        <v>1.2487905638542938</v>
      </c>
      <c r="AQ32" s="84" t="b">
        <v>1</v>
      </c>
      <c r="AR32" s="84">
        <v>1.2744335185055811</v>
      </c>
      <c r="AS32" s="84" t="b">
        <v>1</v>
      </c>
      <c r="AT32" s="84">
        <v>34.378193506934871</v>
      </c>
      <c r="AU32" s="84" t="b">
        <v>0</v>
      </c>
      <c r="AV32" s="84">
        <v>7.5540862696921218</v>
      </c>
      <c r="AW32" s="84" t="b">
        <v>0</v>
      </c>
      <c r="AX32" s="84">
        <v>6.430450549821833</v>
      </c>
      <c r="AY32" s="84" t="b">
        <v>0</v>
      </c>
      <c r="AZ32" s="84">
        <v>6.9299114833495183</v>
      </c>
      <c r="BA32" s="84" t="b">
        <v>0</v>
      </c>
      <c r="BB32" s="84">
        <v>1.6362452057452457</v>
      </c>
      <c r="BC32" s="84" t="b">
        <v>0</v>
      </c>
      <c r="BD32" s="84">
        <v>1.4383600076852303</v>
      </c>
      <c r="BE32" s="84" t="b">
        <v>1</v>
      </c>
      <c r="BF32" s="84">
        <v>10.411939740268204</v>
      </c>
      <c r="BG32" s="84" t="b">
        <v>0</v>
      </c>
      <c r="BH32" s="84">
        <v>2.8676925315408148</v>
      </c>
      <c r="BI32" s="84" t="b">
        <v>0</v>
      </c>
      <c r="BJ32" s="84">
        <v>2.9104801738087542</v>
      </c>
      <c r="BK32" s="84" t="b">
        <v>0</v>
      </c>
      <c r="BL32" s="84">
        <v>1.0127870864938098</v>
      </c>
      <c r="BM32" s="84" t="b">
        <v>1</v>
      </c>
      <c r="BN32" s="84">
        <v>2.0635779562483854</v>
      </c>
      <c r="BO32" s="84" t="b">
        <v>0</v>
      </c>
      <c r="BP32" s="84">
        <v>1.133910721895584</v>
      </c>
      <c r="BQ32" s="84" t="b">
        <v>1</v>
      </c>
      <c r="BR32" s="84">
        <v>1.1768179477025829</v>
      </c>
      <c r="BS32" s="84" t="b">
        <v>0</v>
      </c>
      <c r="BT32" s="84">
        <v>1.1975674865076971</v>
      </c>
      <c r="BU32" s="84" t="b">
        <v>1</v>
      </c>
      <c r="BV32" s="84">
        <v>1.0520726078058769</v>
      </c>
      <c r="BW32" s="84" t="b">
        <v>1</v>
      </c>
      <c r="BX32" s="84">
        <v>1.0698324189819839</v>
      </c>
      <c r="BY32" s="84" t="b">
        <v>1</v>
      </c>
      <c r="BZ32" s="84">
        <v>1.1873354012930715</v>
      </c>
      <c r="CA32" s="84" t="b">
        <v>1</v>
      </c>
    </row>
    <row r="33" spans="1:79">
      <c r="A33" s="5" t="s">
        <v>268</v>
      </c>
      <c r="B33" s="5" t="s">
        <v>220</v>
      </c>
      <c r="C33" s="5" t="s">
        <v>310</v>
      </c>
      <c r="D33" s="84">
        <v>0.2063994313969606</v>
      </c>
      <c r="E33" s="84" t="b">
        <v>1</v>
      </c>
      <c r="F33" s="84">
        <v>0.41821527256411128</v>
      </c>
      <c r="G33" s="84" t="b">
        <v>1</v>
      </c>
      <c r="H33" s="84">
        <v>0.82458217542800971</v>
      </c>
      <c r="I33" s="84" t="b">
        <v>1</v>
      </c>
      <c r="J33" s="84">
        <v>0.67334074413473066</v>
      </c>
      <c r="K33" s="84" t="b">
        <v>1</v>
      </c>
      <c r="L33" s="84">
        <v>0.50838139671560045</v>
      </c>
      <c r="M33" s="84" t="b">
        <v>1</v>
      </c>
      <c r="N33" s="84">
        <v>0.72724243019391388</v>
      </c>
      <c r="O33" s="84" t="b">
        <v>1</v>
      </c>
      <c r="P33" s="84">
        <v>1.2594077449161167</v>
      </c>
      <c r="Q33" s="84" t="b">
        <v>0</v>
      </c>
      <c r="R33" s="84">
        <v>0.81992782007991583</v>
      </c>
      <c r="S33" s="84" t="b">
        <v>1</v>
      </c>
      <c r="T33" s="84">
        <v>0.8434486996545455</v>
      </c>
      <c r="U33" s="84" t="b">
        <v>1</v>
      </c>
      <c r="V33" s="84">
        <v>0.18471572325349539</v>
      </c>
      <c r="W33" s="84" t="b">
        <v>1</v>
      </c>
      <c r="X33" s="84">
        <v>1.3423527332163994</v>
      </c>
      <c r="Y33" s="84" t="b">
        <v>0</v>
      </c>
      <c r="Z33" s="84">
        <v>1.0603620239817428</v>
      </c>
      <c r="AA33" s="84" t="b">
        <v>0</v>
      </c>
      <c r="AB33" s="84">
        <v>23.130655052908043</v>
      </c>
      <c r="AC33" s="84" t="b">
        <v>0</v>
      </c>
      <c r="AD33" s="84">
        <v>12.641590030299998</v>
      </c>
      <c r="AE33" s="84" t="b">
        <v>0</v>
      </c>
      <c r="AF33" s="84">
        <v>0.865243498359206</v>
      </c>
      <c r="AG33" s="84" t="b">
        <v>0</v>
      </c>
      <c r="AH33" s="84">
        <v>0.8252344936949737</v>
      </c>
      <c r="AI33" s="84" t="b">
        <v>0</v>
      </c>
      <c r="AJ33" s="84">
        <v>7.1116770857924223</v>
      </c>
      <c r="AK33" s="84" t="b">
        <v>0</v>
      </c>
      <c r="AL33" s="84">
        <v>16.745792264711898</v>
      </c>
      <c r="AM33" s="84" t="b">
        <v>0</v>
      </c>
      <c r="AN33" s="84">
        <v>151.87683716612088</v>
      </c>
      <c r="AO33" s="84" t="b">
        <v>0</v>
      </c>
      <c r="AP33" s="84">
        <v>14.352674736406328</v>
      </c>
      <c r="AQ33" s="84" t="b">
        <v>0</v>
      </c>
      <c r="AR33" s="84">
        <v>1.4232635435860153</v>
      </c>
      <c r="AS33" s="84" t="b">
        <v>0</v>
      </c>
      <c r="AT33" s="84">
        <v>209.55531117996705</v>
      </c>
      <c r="AU33" s="84" t="b">
        <v>0</v>
      </c>
      <c r="AV33" s="84">
        <v>3.759719841449721</v>
      </c>
      <c r="AW33" s="84" t="b">
        <v>0</v>
      </c>
      <c r="AX33" s="84">
        <v>9.1935523654424944</v>
      </c>
      <c r="AY33" s="84" t="b">
        <v>0</v>
      </c>
      <c r="AZ33" s="84">
        <v>31.513532134507233</v>
      </c>
      <c r="BA33" s="84" t="b">
        <v>0</v>
      </c>
      <c r="BB33" s="84">
        <v>5.3153471677462081</v>
      </c>
      <c r="BC33" s="84" t="b">
        <v>0</v>
      </c>
      <c r="BD33" s="84">
        <v>12.359718305661294</v>
      </c>
      <c r="BE33" s="84" t="b">
        <v>0</v>
      </c>
      <c r="BF33" s="84">
        <v>104.96402389265434</v>
      </c>
      <c r="BG33" s="84" t="b">
        <v>0</v>
      </c>
      <c r="BH33" s="84">
        <v>21.852650810320171</v>
      </c>
      <c r="BI33" s="84" t="b">
        <v>0</v>
      </c>
      <c r="BJ33" s="84">
        <v>224.41418742535942</v>
      </c>
      <c r="BK33" s="84" t="b">
        <v>0</v>
      </c>
      <c r="BL33" s="84">
        <v>1.1459116861178804</v>
      </c>
      <c r="BM33" s="84" t="b">
        <v>0</v>
      </c>
      <c r="BN33" s="84">
        <v>20.392558097570902</v>
      </c>
      <c r="BO33" s="84" t="b">
        <v>0</v>
      </c>
      <c r="BP33" s="84">
        <v>7.2865361494691339</v>
      </c>
      <c r="BQ33" s="84" t="b">
        <v>0</v>
      </c>
      <c r="BR33" s="84">
        <v>43.083220024068403</v>
      </c>
      <c r="BS33" s="84" t="b">
        <v>0</v>
      </c>
      <c r="BT33" s="84">
        <v>1.1691963160404248</v>
      </c>
      <c r="BU33" s="84" t="b">
        <v>0</v>
      </c>
      <c r="BV33" s="84">
        <v>13.648870459399058</v>
      </c>
      <c r="BW33" s="84" t="b">
        <v>0</v>
      </c>
      <c r="BX33" s="84">
        <v>4.5972057996753009</v>
      </c>
      <c r="BY33" s="84" t="b">
        <v>0</v>
      </c>
      <c r="BZ33" s="84">
        <v>5.0009472177011718</v>
      </c>
      <c r="CA33" s="84" t="b">
        <v>0</v>
      </c>
    </row>
    <row r="34" spans="1:79">
      <c r="A34" s="5" t="s">
        <v>268</v>
      </c>
      <c r="B34" s="5" t="s">
        <v>269</v>
      </c>
      <c r="C34" s="5" t="s">
        <v>310</v>
      </c>
      <c r="D34" s="84">
        <v>0.24190962200198105</v>
      </c>
      <c r="E34" s="84" t="b">
        <v>1</v>
      </c>
      <c r="F34" s="84">
        <v>0.49016752525283092</v>
      </c>
      <c r="G34" s="84" t="b">
        <v>1</v>
      </c>
      <c r="H34" s="84">
        <v>0.96644821653466273</v>
      </c>
      <c r="I34" s="84" t="b">
        <v>1</v>
      </c>
      <c r="J34" s="84">
        <v>0.78918630632702391</v>
      </c>
      <c r="K34" s="84" t="b">
        <v>1</v>
      </c>
      <c r="L34" s="84">
        <v>0.59584636779247002</v>
      </c>
      <c r="M34" s="84" t="b">
        <v>1</v>
      </c>
      <c r="N34" s="84">
        <v>2.2157192739682028</v>
      </c>
      <c r="O34" s="84" t="b">
        <v>0</v>
      </c>
      <c r="P34" s="84">
        <v>12.433761517247865</v>
      </c>
      <c r="Q34" s="84" t="b">
        <v>0</v>
      </c>
      <c r="R34" s="84">
        <v>1.0476986674772133</v>
      </c>
      <c r="S34" s="84" t="b">
        <v>0</v>
      </c>
      <c r="T34" s="84">
        <v>2.74746993131992</v>
      </c>
      <c r="U34" s="84" t="b">
        <v>0</v>
      </c>
      <c r="V34" s="84">
        <v>0.21649531923436113</v>
      </c>
      <c r="W34" s="84" t="b">
        <v>1</v>
      </c>
      <c r="X34" s="84">
        <v>8.7831366693014754</v>
      </c>
      <c r="Y34" s="84" t="b">
        <v>0</v>
      </c>
      <c r="Z34" s="84">
        <v>9.9815299525720285</v>
      </c>
      <c r="AA34" s="84" t="b">
        <v>0</v>
      </c>
      <c r="AB34" s="84">
        <v>76.482043810473144</v>
      </c>
      <c r="AC34" s="84" t="b">
        <v>0</v>
      </c>
      <c r="AD34" s="84">
        <v>101.59849900115887</v>
      </c>
      <c r="AE34" s="84" t="b">
        <v>0</v>
      </c>
      <c r="AF34" s="84">
        <v>4.1459464805060184</v>
      </c>
      <c r="AG34" s="84" t="b">
        <v>0</v>
      </c>
      <c r="AH34" s="84">
        <v>7.9481903657073047</v>
      </c>
      <c r="AI34" s="84" t="b">
        <v>0</v>
      </c>
      <c r="AJ34" s="84">
        <v>34.610126682005053</v>
      </c>
      <c r="AK34" s="84" t="b">
        <v>0</v>
      </c>
      <c r="AL34" s="84">
        <v>46.031788756972702</v>
      </c>
      <c r="AM34" s="84" t="b">
        <v>0</v>
      </c>
      <c r="AN34" s="84">
        <v>354.90432346812128</v>
      </c>
      <c r="AO34" s="84" t="b">
        <v>0</v>
      </c>
      <c r="AP34" s="84">
        <v>91.475940392470619</v>
      </c>
      <c r="AQ34" s="84" t="b">
        <v>0</v>
      </c>
      <c r="AR34" s="84">
        <v>11.687804739076475</v>
      </c>
      <c r="AS34" s="84" t="b">
        <v>0</v>
      </c>
      <c r="AT34" s="84">
        <v>352.89587298427159</v>
      </c>
      <c r="AU34" s="84" t="b">
        <v>0</v>
      </c>
      <c r="AV34" s="84">
        <v>16.384895299577</v>
      </c>
      <c r="AW34" s="84" t="b">
        <v>0</v>
      </c>
      <c r="AX34" s="84">
        <v>25.007202847785383</v>
      </c>
      <c r="AY34" s="84" t="b">
        <v>0</v>
      </c>
      <c r="AZ34" s="84">
        <v>44.699580481583347</v>
      </c>
      <c r="BA34" s="84" t="b">
        <v>0</v>
      </c>
      <c r="BB34" s="84">
        <v>8.7759467380419895</v>
      </c>
      <c r="BC34" s="84" t="b">
        <v>0</v>
      </c>
      <c r="BD34" s="84">
        <v>24.745846247608409</v>
      </c>
      <c r="BE34" s="84" t="b">
        <v>0</v>
      </c>
      <c r="BF34" s="84">
        <v>144.82753792119399</v>
      </c>
      <c r="BG34" s="84" t="b">
        <v>0</v>
      </c>
      <c r="BH34" s="84">
        <v>35.305158879914764</v>
      </c>
      <c r="BI34" s="84" t="b">
        <v>0</v>
      </c>
      <c r="BJ34" s="84">
        <v>287.82927758425114</v>
      </c>
      <c r="BK34" s="84" t="b">
        <v>0</v>
      </c>
      <c r="BL34" s="84">
        <v>1.8821554687239823</v>
      </c>
      <c r="BM34" s="84" t="b">
        <v>0</v>
      </c>
      <c r="BN34" s="84">
        <v>26.352829239355344</v>
      </c>
      <c r="BO34" s="84" t="b">
        <v>0</v>
      </c>
      <c r="BP34" s="84">
        <v>8.2451619760600785</v>
      </c>
      <c r="BQ34" s="84" t="b">
        <v>0</v>
      </c>
      <c r="BR34" s="84">
        <v>55.034951664503311</v>
      </c>
      <c r="BS34" s="84" t="b">
        <v>0</v>
      </c>
      <c r="BT34" s="84">
        <v>1.9500261016417271</v>
      </c>
      <c r="BU34" s="84" t="b">
        <v>0</v>
      </c>
      <c r="BV34" s="84">
        <v>18.049554629137308</v>
      </c>
      <c r="BW34" s="84" t="b">
        <v>0</v>
      </c>
      <c r="BX34" s="84">
        <v>5.5172483159140642</v>
      </c>
      <c r="BY34" s="84" t="b">
        <v>0</v>
      </c>
      <c r="BZ34" s="84">
        <v>10.807319656956469</v>
      </c>
      <c r="CA34" s="84" t="b">
        <v>0</v>
      </c>
    </row>
    <row r="35" spans="1:79">
      <c r="A35" s="5" t="s">
        <v>268</v>
      </c>
      <c r="B35" s="5" t="s">
        <v>270</v>
      </c>
      <c r="C35" s="5" t="s">
        <v>310</v>
      </c>
      <c r="D35" s="84">
        <v>0.25190905338624842</v>
      </c>
      <c r="E35" s="84" t="b">
        <v>1</v>
      </c>
      <c r="F35" s="84">
        <v>0.51042879677646502</v>
      </c>
      <c r="G35" s="84" t="b">
        <v>1</v>
      </c>
      <c r="H35" s="84">
        <v>1.006396741722333</v>
      </c>
      <c r="I35" s="84" t="b">
        <v>1</v>
      </c>
      <c r="J35" s="84">
        <v>0.82180763926208122</v>
      </c>
      <c r="K35" s="84" t="b">
        <v>1</v>
      </c>
      <c r="L35" s="84">
        <v>0.62047591671655933</v>
      </c>
      <c r="M35" s="84" t="b">
        <v>1</v>
      </c>
      <c r="N35" s="84">
        <v>0.88759426773867278</v>
      </c>
      <c r="O35" s="84" t="b">
        <v>1</v>
      </c>
      <c r="P35" s="84">
        <v>1.640063977226546</v>
      </c>
      <c r="Q35" s="84" t="b">
        <v>0</v>
      </c>
      <c r="R35" s="84">
        <v>1.0007161337772144</v>
      </c>
      <c r="S35" s="84" t="b">
        <v>1</v>
      </c>
      <c r="T35" s="84">
        <v>1.7108028055560842</v>
      </c>
      <c r="U35" s="84" t="b">
        <v>0</v>
      </c>
      <c r="V35" s="84">
        <v>0.2254442402065138</v>
      </c>
      <c r="W35" s="84" t="b">
        <v>1</v>
      </c>
      <c r="X35" s="84">
        <v>0.96965030621035719</v>
      </c>
      <c r="Y35" s="84" t="b">
        <v>1</v>
      </c>
      <c r="Z35" s="84">
        <v>0.72405377848315655</v>
      </c>
      <c r="AA35" s="84" t="b">
        <v>0</v>
      </c>
      <c r="AB35" s="84">
        <v>11.640644581511584</v>
      </c>
      <c r="AC35" s="84" t="b">
        <v>0</v>
      </c>
      <c r="AD35" s="84">
        <v>6.0161547086875133</v>
      </c>
      <c r="AE35" s="84" t="b">
        <v>0</v>
      </c>
      <c r="AF35" s="84">
        <v>0.49496334718433266</v>
      </c>
      <c r="AG35" s="84" t="b">
        <v>0</v>
      </c>
      <c r="AH35" s="84">
        <v>0.98509724366304607</v>
      </c>
      <c r="AI35" s="84" t="b">
        <v>1</v>
      </c>
      <c r="AJ35" s="84">
        <v>4.6194557083320058</v>
      </c>
      <c r="AK35" s="84" t="b">
        <v>0</v>
      </c>
      <c r="AL35" s="84">
        <v>7.9689194987165779</v>
      </c>
      <c r="AM35" s="84" t="b">
        <v>0</v>
      </c>
      <c r="AN35" s="84">
        <v>75.320209366059231</v>
      </c>
      <c r="AO35" s="84" t="b">
        <v>0</v>
      </c>
      <c r="AP35" s="84">
        <v>5.8935841975670105</v>
      </c>
      <c r="AQ35" s="84" t="b">
        <v>0</v>
      </c>
      <c r="AR35" s="84">
        <v>0.9437925626862449</v>
      </c>
      <c r="AS35" s="84" t="b">
        <v>1</v>
      </c>
      <c r="AT35" s="84">
        <v>128.09596946440112</v>
      </c>
      <c r="AU35" s="84" t="b">
        <v>0</v>
      </c>
      <c r="AV35" s="84">
        <v>2.9531892317819084</v>
      </c>
      <c r="AW35" s="84" t="b">
        <v>0</v>
      </c>
      <c r="AX35" s="84">
        <v>4.3162029212662762</v>
      </c>
      <c r="AY35" s="84" t="b">
        <v>0</v>
      </c>
      <c r="AZ35" s="84">
        <v>21.98768625891973</v>
      </c>
      <c r="BA35" s="84" t="b">
        <v>0</v>
      </c>
      <c r="BB35" s="84">
        <v>3.7044984148996645</v>
      </c>
      <c r="BC35" s="84" t="b">
        <v>0</v>
      </c>
      <c r="BD35" s="84">
        <v>7.6950534154400341</v>
      </c>
      <c r="BE35" s="84" t="b">
        <v>0</v>
      </c>
      <c r="BF35" s="84">
        <v>93.749439286407238</v>
      </c>
      <c r="BG35" s="84" t="b">
        <v>0</v>
      </c>
      <c r="BH35" s="84">
        <v>18.330922494807098</v>
      </c>
      <c r="BI35" s="84" t="b">
        <v>0</v>
      </c>
      <c r="BJ35" s="84">
        <v>146.74819359788384</v>
      </c>
      <c r="BK35" s="84" t="b">
        <v>0</v>
      </c>
      <c r="BL35" s="84">
        <v>0.45042882952538821</v>
      </c>
      <c r="BM35" s="84" t="b">
        <v>1</v>
      </c>
      <c r="BN35" s="84">
        <v>19.108916086540969</v>
      </c>
      <c r="BO35" s="84" t="b">
        <v>0</v>
      </c>
      <c r="BP35" s="84">
        <v>6.4341266365274157</v>
      </c>
      <c r="BQ35" s="84" t="b">
        <v>0</v>
      </c>
      <c r="BR35" s="84">
        <v>40.073558660847915</v>
      </c>
      <c r="BS35" s="84" t="b">
        <v>0</v>
      </c>
      <c r="BT35" s="84">
        <v>0.88686877006042486</v>
      </c>
      <c r="BU35" s="84" t="b">
        <v>1</v>
      </c>
      <c r="BV35" s="84">
        <v>20.648234355711672</v>
      </c>
      <c r="BW35" s="84" t="b">
        <v>0</v>
      </c>
      <c r="BX35" s="84">
        <v>5.2852642407021184</v>
      </c>
      <c r="BY35" s="84" t="b">
        <v>0</v>
      </c>
      <c r="BZ35" s="84">
        <v>13.619660472802956</v>
      </c>
      <c r="CA35" s="84" t="b">
        <v>0</v>
      </c>
    </row>
    <row r="36" spans="1:79">
      <c r="A36" s="5" t="s">
        <v>266</v>
      </c>
      <c r="B36" s="5" t="s">
        <v>207</v>
      </c>
      <c r="C36" s="5" t="s">
        <v>310</v>
      </c>
      <c r="D36" s="84">
        <v>0.34503369960789582</v>
      </c>
      <c r="E36" s="84" t="b">
        <v>1</v>
      </c>
      <c r="F36" s="84">
        <v>0.69912190042711875</v>
      </c>
      <c r="G36" s="84" t="b">
        <v>1</v>
      </c>
      <c r="H36" s="84">
        <v>1.3784371240416255</v>
      </c>
      <c r="I36" s="84" t="b">
        <v>1</v>
      </c>
      <c r="J36" s="84">
        <v>1.1256099228234639</v>
      </c>
      <c r="K36" s="84" t="b">
        <v>1</v>
      </c>
      <c r="L36" s="84">
        <v>0.84985076234660606</v>
      </c>
      <c r="M36" s="84" t="b">
        <v>1</v>
      </c>
      <c r="N36" s="84">
        <v>1.2157162667713535</v>
      </c>
      <c r="O36" s="84" t="b">
        <v>1</v>
      </c>
      <c r="P36" s="84">
        <v>2.217241535002838</v>
      </c>
      <c r="Q36" s="84" t="b">
        <v>0</v>
      </c>
      <c r="R36" s="84">
        <v>1.370656533590511</v>
      </c>
      <c r="S36" s="84" t="b">
        <v>1</v>
      </c>
      <c r="T36" s="84">
        <v>1.9968353065996705</v>
      </c>
      <c r="U36" s="84" t="b">
        <v>0</v>
      </c>
      <c r="V36" s="84">
        <v>0.30878548908076237</v>
      </c>
      <c r="W36" s="84" t="b">
        <v>1</v>
      </c>
      <c r="X36" s="84">
        <v>1.7308462622849277</v>
      </c>
      <c r="Y36" s="84" t="b">
        <v>0</v>
      </c>
      <c r="Z36" s="84">
        <v>2.1149208673178883</v>
      </c>
      <c r="AA36" s="84" t="b">
        <v>0</v>
      </c>
      <c r="AB36" s="84">
        <v>17.027747140778764</v>
      </c>
      <c r="AC36" s="84" t="b">
        <v>0</v>
      </c>
      <c r="AD36" s="84">
        <v>15.284400986646745</v>
      </c>
      <c r="AE36" s="84" t="b">
        <v>0</v>
      </c>
      <c r="AF36" s="84">
        <v>2.6905005810584695</v>
      </c>
      <c r="AG36" s="84" t="b">
        <v>0</v>
      </c>
      <c r="AH36" s="84">
        <v>2.1067684883662046</v>
      </c>
      <c r="AI36" s="84" t="b">
        <v>0</v>
      </c>
      <c r="AJ36" s="84">
        <v>13.277954605959117</v>
      </c>
      <c r="AK36" s="84" t="b">
        <v>0</v>
      </c>
      <c r="AL36" s="84">
        <v>11.127739510026512</v>
      </c>
      <c r="AM36" s="84" t="b">
        <v>0</v>
      </c>
      <c r="AN36" s="84">
        <v>96.105864411050973</v>
      </c>
      <c r="AO36" s="84" t="b">
        <v>0</v>
      </c>
      <c r="AP36" s="84">
        <v>18.591608497445481</v>
      </c>
      <c r="AQ36" s="84" t="b">
        <v>0</v>
      </c>
      <c r="AR36" s="84">
        <v>2.403611565090257</v>
      </c>
      <c r="AS36" s="84" t="b">
        <v>0</v>
      </c>
      <c r="AT36" s="84">
        <v>122.77005909694016</v>
      </c>
      <c r="AU36" s="84" t="b">
        <v>0</v>
      </c>
      <c r="AV36" s="84">
        <v>5.1405825262319311</v>
      </c>
      <c r="AW36" s="84" t="b">
        <v>0</v>
      </c>
      <c r="AX36" s="84">
        <v>7.4139182366273397</v>
      </c>
      <c r="AY36" s="84" t="b">
        <v>0</v>
      </c>
      <c r="AZ36" s="84">
        <v>19.463908185640772</v>
      </c>
      <c r="BA36" s="84" t="b">
        <v>0</v>
      </c>
      <c r="BB36" s="84">
        <v>4.4060148868024758</v>
      </c>
      <c r="BC36" s="84" t="b">
        <v>0</v>
      </c>
      <c r="BD36" s="84">
        <v>11.10053454979095</v>
      </c>
      <c r="BE36" s="84" t="b">
        <v>0</v>
      </c>
      <c r="BF36" s="84">
        <v>49.85184871165071</v>
      </c>
      <c r="BG36" s="84" t="b">
        <v>0</v>
      </c>
      <c r="BH36" s="84">
        <v>10.71123172288018</v>
      </c>
      <c r="BI36" s="84" t="b">
        <v>0</v>
      </c>
      <c r="BJ36" s="84">
        <v>98.428030090119705</v>
      </c>
      <c r="BK36" s="84" t="b">
        <v>0</v>
      </c>
      <c r="BL36" s="84">
        <v>0.88778117926181288</v>
      </c>
      <c r="BM36" s="84" t="b">
        <v>0</v>
      </c>
      <c r="BN36" s="84">
        <v>9.6365137029250487</v>
      </c>
      <c r="BO36" s="84" t="b">
        <v>0</v>
      </c>
      <c r="BP36" s="84">
        <v>2.6434977257015695</v>
      </c>
      <c r="BQ36" s="84" t="b">
        <v>0</v>
      </c>
      <c r="BR36" s="84">
        <v>17.471968241504911</v>
      </c>
      <c r="BS36" s="84" t="b">
        <v>0</v>
      </c>
      <c r="BT36" s="84">
        <v>1.2147225702581954</v>
      </c>
      <c r="BU36" s="84" t="b">
        <v>1</v>
      </c>
      <c r="BV36" s="84">
        <v>6.8527264660283143</v>
      </c>
      <c r="BW36" s="84" t="b">
        <v>0</v>
      </c>
      <c r="BX36" s="84">
        <v>1.8681772634386358</v>
      </c>
      <c r="BY36" s="84" t="b">
        <v>0</v>
      </c>
      <c r="BZ36" s="84">
        <v>2.4770995863940959</v>
      </c>
      <c r="CA36" s="84" t="b">
        <v>0</v>
      </c>
    </row>
    <row r="37" spans="1:79">
      <c r="A37" s="5" t="s">
        <v>267</v>
      </c>
      <c r="B37" s="5" t="s">
        <v>209</v>
      </c>
      <c r="C37" s="5" t="s">
        <v>310</v>
      </c>
      <c r="D37" s="84">
        <v>0.38226780808139171</v>
      </c>
      <c r="E37" s="84" t="b">
        <v>1</v>
      </c>
      <c r="F37" s="84">
        <v>0.7745672285393651</v>
      </c>
      <c r="G37" s="84" t="b">
        <v>1</v>
      </c>
      <c r="H37" s="84">
        <v>1.5271903544037215</v>
      </c>
      <c r="I37" s="84" t="b">
        <v>1</v>
      </c>
      <c r="J37" s="84">
        <v>1.2470794546775434</v>
      </c>
      <c r="K37" s="84" t="b">
        <v>1</v>
      </c>
      <c r="L37" s="84">
        <v>0.94156190681584795</v>
      </c>
      <c r="M37" s="84" t="b">
        <v>1</v>
      </c>
      <c r="N37" s="84">
        <v>1.34690957166128</v>
      </c>
      <c r="O37" s="84" t="b">
        <v>1</v>
      </c>
      <c r="P37" s="84">
        <v>1.3923527328403837</v>
      </c>
      <c r="Q37" s="84" t="b">
        <v>1</v>
      </c>
      <c r="R37" s="84">
        <v>1.5185701261167266</v>
      </c>
      <c r="S37" s="84" t="b">
        <v>1</v>
      </c>
      <c r="T37" s="84">
        <v>1.5621326253846992</v>
      </c>
      <c r="U37" s="84" t="b">
        <v>1</v>
      </c>
      <c r="V37" s="84">
        <v>0.34210789326487667</v>
      </c>
      <c r="W37" s="84" t="b">
        <v>1</v>
      </c>
      <c r="X37" s="84">
        <v>1.4714282483216143</v>
      </c>
      <c r="Y37" s="84" t="b">
        <v>1</v>
      </c>
      <c r="Z37" s="84">
        <v>0.77333884290861943</v>
      </c>
      <c r="AA37" s="84" t="b">
        <v>1</v>
      </c>
      <c r="AB37" s="84">
        <v>4.6994011648596956</v>
      </c>
      <c r="AC37" s="84" t="b">
        <v>0</v>
      </c>
      <c r="AD37" s="84">
        <v>4.3330249159019552</v>
      </c>
      <c r="AE37" s="84" t="b">
        <v>0</v>
      </c>
      <c r="AF37" s="84">
        <v>0.58704299074052646</v>
      </c>
      <c r="AG37" s="84" t="b">
        <v>0</v>
      </c>
      <c r="AH37" s="84">
        <v>1.4948687195640507</v>
      </c>
      <c r="AI37" s="84" t="b">
        <v>1</v>
      </c>
      <c r="AJ37" s="84">
        <v>4.483528396487535</v>
      </c>
      <c r="AK37" s="84" t="b">
        <v>0</v>
      </c>
      <c r="AL37" s="84">
        <v>2.9281781936439875</v>
      </c>
      <c r="AM37" s="84" t="b">
        <v>0</v>
      </c>
      <c r="AN37" s="84">
        <v>17.81097421864208</v>
      </c>
      <c r="AO37" s="84" t="b">
        <v>0</v>
      </c>
      <c r="AP37" s="84">
        <v>2.5001311773850841</v>
      </c>
      <c r="AQ37" s="84" t="b">
        <v>0</v>
      </c>
      <c r="AR37" s="84">
        <v>1.4321895516331815</v>
      </c>
      <c r="AS37" s="84" t="b">
        <v>1</v>
      </c>
      <c r="AT37" s="84">
        <v>23.13094890855302</v>
      </c>
      <c r="AU37" s="84" t="b">
        <v>0</v>
      </c>
      <c r="AV37" s="84">
        <v>1.9904701939220832</v>
      </c>
      <c r="AW37" s="84" t="b">
        <v>0</v>
      </c>
      <c r="AX37" s="84">
        <v>1.4085921075977841</v>
      </c>
      <c r="AY37" s="84" t="b">
        <v>0</v>
      </c>
      <c r="AZ37" s="84">
        <v>2.047287235890928</v>
      </c>
      <c r="BA37" s="84" t="b">
        <v>0</v>
      </c>
      <c r="BB37" s="84">
        <v>1.3738636068949022</v>
      </c>
      <c r="BC37" s="84" t="b">
        <v>1</v>
      </c>
      <c r="BD37" s="84">
        <v>1.6164077172965443</v>
      </c>
      <c r="BE37" s="84" t="b">
        <v>1</v>
      </c>
      <c r="BF37" s="84">
        <v>8.840001494376974</v>
      </c>
      <c r="BG37" s="84" t="b">
        <v>0</v>
      </c>
      <c r="BH37" s="84">
        <v>2.0683111690585183</v>
      </c>
      <c r="BI37" s="84" t="b">
        <v>0</v>
      </c>
      <c r="BJ37" s="84">
        <v>18.719439796118579</v>
      </c>
      <c r="BK37" s="84" t="b">
        <v>0</v>
      </c>
      <c r="BL37" s="84">
        <v>0.7544105976188592</v>
      </c>
      <c r="BM37" s="84" t="b">
        <v>1</v>
      </c>
      <c r="BN37" s="84">
        <v>1.4990574943588366</v>
      </c>
      <c r="BO37" s="84" t="b">
        <v>1</v>
      </c>
      <c r="BP37" s="84">
        <v>1.2742721097668475</v>
      </c>
      <c r="BQ37" s="84" t="b">
        <v>1</v>
      </c>
      <c r="BR37" s="84">
        <v>2.9237957911982293</v>
      </c>
      <c r="BS37" s="84" t="b">
        <v>0</v>
      </c>
      <c r="BT37" s="84">
        <v>1.3458086409741772</v>
      </c>
      <c r="BU37" s="84" t="b">
        <v>1</v>
      </c>
      <c r="BV37" s="84">
        <v>2.152080692858092</v>
      </c>
      <c r="BW37" s="84" t="b">
        <v>0</v>
      </c>
      <c r="BX37" s="84">
        <v>1.2022618600467543</v>
      </c>
      <c r="BY37" s="84" t="b">
        <v>1</v>
      </c>
      <c r="BZ37" s="84">
        <v>1.3343099748428979</v>
      </c>
      <c r="CA37" s="84" t="b">
        <v>1</v>
      </c>
    </row>
    <row r="38" spans="1:79">
      <c r="A38" s="5" t="s">
        <v>263</v>
      </c>
      <c r="B38" s="5" t="s">
        <v>213</v>
      </c>
      <c r="C38" s="5" t="s">
        <v>310</v>
      </c>
      <c r="D38" s="84">
        <v>0.3872281544846537</v>
      </c>
      <c r="E38" s="84" t="b">
        <v>1</v>
      </c>
      <c r="F38" s="84">
        <v>0.78461809258008441</v>
      </c>
      <c r="G38" s="84" t="b">
        <v>1</v>
      </c>
      <c r="H38" s="84">
        <v>1.5470073335513614</v>
      </c>
      <c r="I38" s="84" t="b">
        <v>1</v>
      </c>
      <c r="J38" s="84">
        <v>1.2632616859740762</v>
      </c>
      <c r="K38" s="84" t="b">
        <v>1</v>
      </c>
      <c r="L38" s="84">
        <v>0.95377971098137171</v>
      </c>
      <c r="M38" s="84" t="b">
        <v>1</v>
      </c>
      <c r="N38" s="84">
        <v>1.364387208825764</v>
      </c>
      <c r="O38" s="84" t="b">
        <v>1</v>
      </c>
      <c r="P38" s="84">
        <v>1.6907057410451822</v>
      </c>
      <c r="Q38" s="84" t="b">
        <v>0</v>
      </c>
      <c r="R38" s="84">
        <v>1.5382752482953128</v>
      </c>
      <c r="S38" s="84" t="b">
        <v>1</v>
      </c>
      <c r="T38" s="84">
        <v>1.5824030190352556</v>
      </c>
      <c r="U38" s="84" t="b">
        <v>1</v>
      </c>
      <c r="V38" s="84">
        <v>0.34654712048204961</v>
      </c>
      <c r="W38" s="84" t="b">
        <v>1</v>
      </c>
      <c r="X38" s="84">
        <v>1.4905216526442355</v>
      </c>
      <c r="Y38" s="84" t="b">
        <v>1</v>
      </c>
      <c r="Z38" s="84">
        <v>0.78337376729102459</v>
      </c>
      <c r="AA38" s="84" t="b">
        <v>1</v>
      </c>
      <c r="AB38" s="84">
        <v>11.200516279602983</v>
      </c>
      <c r="AC38" s="84" t="b">
        <v>0</v>
      </c>
      <c r="AD38" s="84">
        <v>6.952125207588689</v>
      </c>
      <c r="AE38" s="84" t="b">
        <v>0</v>
      </c>
      <c r="AF38" s="84">
        <v>2.7226579859511419</v>
      </c>
      <c r="AG38" s="84" t="b">
        <v>0</v>
      </c>
      <c r="AH38" s="84">
        <v>1.51426628985294</v>
      </c>
      <c r="AI38" s="84" t="b">
        <v>1</v>
      </c>
      <c r="AJ38" s="84">
        <v>11.906636396147864</v>
      </c>
      <c r="AK38" s="84" t="b">
        <v>0</v>
      </c>
      <c r="AL38" s="84">
        <v>8.4475959974330532</v>
      </c>
      <c r="AM38" s="84" t="b">
        <v>0</v>
      </c>
      <c r="AN38" s="84">
        <v>61.170489111543915</v>
      </c>
      <c r="AO38" s="84" t="b">
        <v>0</v>
      </c>
      <c r="AP38" s="84">
        <v>6.3539287955231911</v>
      </c>
      <c r="AQ38" s="84" t="b">
        <v>0</v>
      </c>
      <c r="AR38" s="84">
        <v>1.4507737905909137</v>
      </c>
      <c r="AS38" s="84" t="b">
        <v>1</v>
      </c>
      <c r="AT38" s="84">
        <v>95.548282425398227</v>
      </c>
      <c r="AU38" s="84" t="b">
        <v>0</v>
      </c>
      <c r="AV38" s="84">
        <v>3.7048895290072053</v>
      </c>
      <c r="AW38" s="84" t="b">
        <v>0</v>
      </c>
      <c r="AX38" s="84">
        <v>4.2316335230846018</v>
      </c>
      <c r="AY38" s="84" t="b">
        <v>0</v>
      </c>
      <c r="AZ38" s="84">
        <v>15.397066052373782</v>
      </c>
      <c r="BA38" s="84" t="b">
        <v>0</v>
      </c>
      <c r="BB38" s="84">
        <v>3.2816599845299628</v>
      </c>
      <c r="BC38" s="84" t="b">
        <v>0</v>
      </c>
      <c r="BD38" s="84">
        <v>7.118902734208608</v>
      </c>
      <c r="BE38" s="84" t="b">
        <v>0</v>
      </c>
      <c r="BF38" s="84">
        <v>47.125220949119473</v>
      </c>
      <c r="BG38" s="84" t="b">
        <v>0</v>
      </c>
      <c r="BH38" s="84">
        <v>9.6820790836850179</v>
      </c>
      <c r="BI38" s="84" t="b">
        <v>0</v>
      </c>
      <c r="BJ38" s="84">
        <v>76.611287051336745</v>
      </c>
      <c r="BK38" s="84" t="b">
        <v>0</v>
      </c>
      <c r="BL38" s="84">
        <v>0.71757644730533388</v>
      </c>
      <c r="BM38" s="84" t="b">
        <v>1</v>
      </c>
      <c r="BN38" s="84">
        <v>10.044491269869582</v>
      </c>
      <c r="BO38" s="84" t="b">
        <v>0</v>
      </c>
      <c r="BP38" s="84">
        <v>3.4303713511253395</v>
      </c>
      <c r="BQ38" s="84" t="b">
        <v>0</v>
      </c>
      <c r="BR38" s="84">
        <v>20.247364373661103</v>
      </c>
      <c r="BS38" s="84" t="b">
        <v>0</v>
      </c>
      <c r="BT38" s="84">
        <v>1.3632719923488077</v>
      </c>
      <c r="BU38" s="84" t="b">
        <v>1</v>
      </c>
      <c r="BV38" s="84">
        <v>6.6951246013632257</v>
      </c>
      <c r="BW38" s="84" t="b">
        <v>0</v>
      </c>
      <c r="BX38" s="84">
        <v>2.2244799868540039</v>
      </c>
      <c r="BY38" s="84" t="b">
        <v>0</v>
      </c>
      <c r="BZ38" s="84">
        <v>11.619182728083551</v>
      </c>
      <c r="CA38" s="84" t="b">
        <v>0</v>
      </c>
    </row>
    <row r="39" spans="1:79">
      <c r="A39" s="5" t="s">
        <v>264</v>
      </c>
      <c r="B39" s="5" t="s">
        <v>216</v>
      </c>
      <c r="C39" s="5" t="s">
        <v>310</v>
      </c>
      <c r="D39" s="84">
        <v>0.34994783940683399</v>
      </c>
      <c r="E39" s="84" t="b">
        <v>1</v>
      </c>
      <c r="F39" s="84">
        <v>0.70907913868849004</v>
      </c>
      <c r="G39" s="84" t="b">
        <v>1</v>
      </c>
      <c r="H39" s="84">
        <v>1.3980695041230053</v>
      </c>
      <c r="I39" s="84" t="b">
        <v>1</v>
      </c>
      <c r="J39" s="84">
        <v>1.1416414134463004</v>
      </c>
      <c r="K39" s="84" t="b">
        <v>1</v>
      </c>
      <c r="L39" s="84">
        <v>0.8619547552584621</v>
      </c>
      <c r="M39" s="84" t="b">
        <v>1</v>
      </c>
      <c r="N39" s="84">
        <v>1.2330310963011846</v>
      </c>
      <c r="O39" s="84" t="b">
        <v>1</v>
      </c>
      <c r="P39" s="84">
        <v>1.2746321302733097</v>
      </c>
      <c r="Q39" s="84" t="b">
        <v>1</v>
      </c>
      <c r="R39" s="84">
        <v>1.3901780986725487</v>
      </c>
      <c r="S39" s="84" t="b">
        <v>1</v>
      </c>
      <c r="T39" s="84">
        <v>1.4300574768877894</v>
      </c>
      <c r="U39" s="84" t="b">
        <v>1</v>
      </c>
      <c r="V39" s="84">
        <v>0.3131833640215313</v>
      </c>
      <c r="W39" s="84" t="b">
        <v>1</v>
      </c>
      <c r="X39" s="84">
        <v>1.3470219711325913</v>
      </c>
      <c r="Y39" s="84" t="b">
        <v>1</v>
      </c>
      <c r="Z39" s="84">
        <v>0.70795461057403697</v>
      </c>
      <c r="AA39" s="84" t="b">
        <v>1</v>
      </c>
      <c r="AB39" s="84">
        <v>1.1072910795996771</v>
      </c>
      <c r="AC39" s="84" t="b">
        <v>1</v>
      </c>
      <c r="AD39" s="84">
        <v>1.3533159510348092</v>
      </c>
      <c r="AE39" s="84" t="b">
        <v>1</v>
      </c>
      <c r="AF39" s="84">
        <v>0.2605941134801848</v>
      </c>
      <c r="AG39" s="84" t="b">
        <v>1</v>
      </c>
      <c r="AH39" s="84">
        <v>1.368480598023355</v>
      </c>
      <c r="AI39" s="84" t="b">
        <v>1</v>
      </c>
      <c r="AJ39" s="84">
        <v>1.078486270994262</v>
      </c>
      <c r="AK39" s="84" t="b">
        <v>1</v>
      </c>
      <c r="AL39" s="84">
        <v>1.3592679639599279</v>
      </c>
      <c r="AM39" s="84" t="b">
        <v>1</v>
      </c>
      <c r="AN39" s="84">
        <v>3.6163049070595079</v>
      </c>
      <c r="AO39" s="84" t="b">
        <v>0</v>
      </c>
      <c r="AP39" s="84">
        <v>1.5939076412048425</v>
      </c>
      <c r="AQ39" s="84" t="b">
        <v>0</v>
      </c>
      <c r="AR39" s="84">
        <v>1.3111008267490876</v>
      </c>
      <c r="AS39" s="84" t="b">
        <v>1</v>
      </c>
      <c r="AT39" s="84">
        <v>4.9903923685557627</v>
      </c>
      <c r="AU39" s="84" t="b">
        <v>0</v>
      </c>
      <c r="AV39" s="84">
        <v>1.0400173089300346</v>
      </c>
      <c r="AW39" s="84" t="b">
        <v>1</v>
      </c>
      <c r="AX39" s="84">
        <v>0.52476381522434923</v>
      </c>
      <c r="AY39" s="84" t="b">
        <v>0</v>
      </c>
      <c r="AZ39" s="84">
        <v>1.1707142883810591</v>
      </c>
      <c r="BA39" s="84" t="b">
        <v>1</v>
      </c>
      <c r="BB39" s="84">
        <v>1.2577062224663818</v>
      </c>
      <c r="BC39" s="84" t="b">
        <v>1</v>
      </c>
      <c r="BD39" s="84">
        <v>1.4797437197432524</v>
      </c>
      <c r="BE39" s="84" t="b">
        <v>1</v>
      </c>
      <c r="BF39" s="84">
        <v>1.5462436372088484</v>
      </c>
      <c r="BG39" s="84" t="b">
        <v>0</v>
      </c>
      <c r="BH39" s="84">
        <v>1.1308002672837945</v>
      </c>
      <c r="BI39" s="84" t="b">
        <v>1</v>
      </c>
      <c r="BJ39" s="84">
        <v>3.0049523897980155</v>
      </c>
      <c r="BK39" s="84" t="b">
        <v>0</v>
      </c>
      <c r="BL39" s="84">
        <v>0.79337353500120456</v>
      </c>
      <c r="BM39" s="84" t="b">
        <v>1</v>
      </c>
      <c r="BN39" s="84">
        <v>1.3723152203959641</v>
      </c>
      <c r="BO39" s="84" t="b">
        <v>1</v>
      </c>
      <c r="BP39" s="84">
        <v>1.1665349846418405</v>
      </c>
      <c r="BQ39" s="84" t="b">
        <v>1</v>
      </c>
      <c r="BR39" s="84">
        <v>1.2034590565451233</v>
      </c>
      <c r="BS39" s="84" t="b">
        <v>1</v>
      </c>
      <c r="BT39" s="84">
        <v>1.2320232470731209</v>
      </c>
      <c r="BU39" s="84" t="b">
        <v>1</v>
      </c>
      <c r="BV39" s="84">
        <v>1.0823422688315876</v>
      </c>
      <c r="BW39" s="84" t="b">
        <v>1</v>
      </c>
      <c r="BX39" s="84">
        <v>1.1006130556382669</v>
      </c>
      <c r="BY39" s="84" t="b">
        <v>1</v>
      </c>
      <c r="BZ39" s="84">
        <v>1.2214967698662176</v>
      </c>
      <c r="CA39" s="84" t="b">
        <v>1</v>
      </c>
    </row>
    <row r="40" spans="1:79">
      <c r="A40" s="5" t="s">
        <v>268</v>
      </c>
      <c r="B40" s="5" t="s">
        <v>218</v>
      </c>
      <c r="C40" s="5" t="s">
        <v>310</v>
      </c>
      <c r="D40" s="84">
        <v>0.5416161632630111</v>
      </c>
      <c r="E40" s="84" t="b">
        <v>1</v>
      </c>
      <c r="F40" s="84">
        <v>1.097445617030435</v>
      </c>
      <c r="G40" s="84" t="b">
        <v>1</v>
      </c>
      <c r="H40" s="84">
        <v>2.1637997310731083</v>
      </c>
      <c r="I40" s="84" t="b">
        <v>1</v>
      </c>
      <c r="J40" s="84">
        <v>1.766924588593048</v>
      </c>
      <c r="K40" s="84" t="b">
        <v>1</v>
      </c>
      <c r="L40" s="84">
        <v>1.3340520354139358</v>
      </c>
      <c r="M40" s="84" t="b">
        <v>1</v>
      </c>
      <c r="N40" s="84">
        <v>1.9083688949033417</v>
      </c>
      <c r="O40" s="84" t="b">
        <v>1</v>
      </c>
      <c r="P40" s="84">
        <v>1.9727550401241505</v>
      </c>
      <c r="Q40" s="84" t="b">
        <v>1</v>
      </c>
      <c r="R40" s="84">
        <v>2.1515861601875903</v>
      </c>
      <c r="S40" s="84" t="b">
        <v>1</v>
      </c>
      <c r="T40" s="84">
        <v>2.2133076894842545</v>
      </c>
      <c r="U40" s="84" t="b">
        <v>1</v>
      </c>
      <c r="V40" s="84">
        <v>0.48471558591892311</v>
      </c>
      <c r="W40" s="84" t="b">
        <v>1</v>
      </c>
      <c r="X40" s="84">
        <v>2.0847931882432564</v>
      </c>
      <c r="Y40" s="84" t="b">
        <v>1</v>
      </c>
      <c r="Z40" s="84">
        <v>1.0957051787872276</v>
      </c>
      <c r="AA40" s="84" t="b">
        <v>1</v>
      </c>
      <c r="AB40" s="84">
        <v>10.609442881732212</v>
      </c>
      <c r="AC40" s="84" t="b">
        <v>0</v>
      </c>
      <c r="AD40" s="84">
        <v>8.2828863353267383</v>
      </c>
      <c r="AE40" s="84" t="b">
        <v>0</v>
      </c>
      <c r="AF40" s="84">
        <v>0.95283879723021325</v>
      </c>
      <c r="AG40" s="84" t="b">
        <v>0</v>
      </c>
      <c r="AH40" s="84">
        <v>2.118004821111652</v>
      </c>
      <c r="AI40" s="84" t="b">
        <v>1</v>
      </c>
      <c r="AJ40" s="84">
        <v>6.238475211996426</v>
      </c>
      <c r="AK40" s="84" t="b">
        <v>0</v>
      </c>
      <c r="AL40" s="84">
        <v>6.4767616683554037</v>
      </c>
      <c r="AM40" s="84" t="b">
        <v>0</v>
      </c>
      <c r="AN40" s="84">
        <v>63.004050810734157</v>
      </c>
      <c r="AO40" s="84" t="b">
        <v>0</v>
      </c>
      <c r="AP40" s="84">
        <v>8.9254231474350743</v>
      </c>
      <c r="AQ40" s="84" t="b">
        <v>0</v>
      </c>
      <c r="AR40" s="84">
        <v>2.0291978388506524</v>
      </c>
      <c r="AS40" s="84" t="b">
        <v>1</v>
      </c>
      <c r="AT40" s="84">
        <v>80.978104119558935</v>
      </c>
      <c r="AU40" s="84" t="b">
        <v>0</v>
      </c>
      <c r="AV40" s="84">
        <v>1.9352098828098698</v>
      </c>
      <c r="AW40" s="84" t="b">
        <v>0</v>
      </c>
      <c r="AX40" s="84">
        <v>2.8150047316295304</v>
      </c>
      <c r="AY40" s="84" t="b">
        <v>0</v>
      </c>
      <c r="AZ40" s="84">
        <v>12.012173625434707</v>
      </c>
      <c r="BA40" s="84" t="b">
        <v>0</v>
      </c>
      <c r="BB40" s="84">
        <v>2.0434718317032878</v>
      </c>
      <c r="BC40" s="84" t="b">
        <v>0</v>
      </c>
      <c r="BD40" s="84">
        <v>5.3688369309327122</v>
      </c>
      <c r="BE40" s="84" t="b">
        <v>0</v>
      </c>
      <c r="BF40" s="84">
        <v>37.069512258420872</v>
      </c>
      <c r="BG40" s="84" t="b">
        <v>0</v>
      </c>
      <c r="BH40" s="84">
        <v>7.393457803382085</v>
      </c>
      <c r="BI40" s="84" t="b">
        <v>0</v>
      </c>
      <c r="BJ40" s="84">
        <v>80.092169154390788</v>
      </c>
      <c r="BK40" s="84" t="b">
        <v>0</v>
      </c>
      <c r="BL40" s="84">
        <v>0.68480105063348617</v>
      </c>
      <c r="BM40" s="84" t="b">
        <v>1</v>
      </c>
      <c r="BN40" s="84">
        <v>6.2658417507954649</v>
      </c>
      <c r="BO40" s="84" t="b">
        <v>0</v>
      </c>
      <c r="BP40" s="84">
        <v>1.8054525033351323</v>
      </c>
      <c r="BQ40" s="84" t="b">
        <v>1</v>
      </c>
      <c r="BR40" s="84">
        <v>12.691755277421061</v>
      </c>
      <c r="BS40" s="84" t="b">
        <v>0</v>
      </c>
      <c r="BT40" s="84">
        <v>1.9068090412034973</v>
      </c>
      <c r="BU40" s="84" t="b">
        <v>1</v>
      </c>
      <c r="BV40" s="84">
        <v>3.84288576383334</v>
      </c>
      <c r="BW40" s="84" t="b">
        <v>0</v>
      </c>
      <c r="BX40" s="84">
        <v>1.7235735743808949</v>
      </c>
      <c r="BY40" s="84" t="b">
        <v>0</v>
      </c>
      <c r="BZ40" s="84">
        <v>5.9766475830823671</v>
      </c>
      <c r="CA40" s="84" t="b">
        <v>0</v>
      </c>
    </row>
    <row r="41" spans="1:79">
      <c r="A41" s="5" t="s">
        <v>265</v>
      </c>
      <c r="B41" s="5" t="s">
        <v>221</v>
      </c>
      <c r="C41" s="5" t="s">
        <v>310</v>
      </c>
      <c r="D41" s="84">
        <v>0.31654856939743509</v>
      </c>
      <c r="E41" s="84" t="b">
        <v>1</v>
      </c>
      <c r="F41" s="84">
        <v>0.64140412274545289</v>
      </c>
      <c r="G41" s="84" t="b">
        <v>1</v>
      </c>
      <c r="H41" s="84">
        <v>1.2646367590051659</v>
      </c>
      <c r="I41" s="84" t="b">
        <v>1</v>
      </c>
      <c r="J41" s="84">
        <v>1.0326823471859239</v>
      </c>
      <c r="K41" s="84" t="b">
        <v>1</v>
      </c>
      <c r="L41" s="84">
        <v>0.77968918203600746</v>
      </c>
      <c r="M41" s="84" t="b">
        <v>1</v>
      </c>
      <c r="N41" s="84">
        <v>1.1153497338868517</v>
      </c>
      <c r="O41" s="84" t="b">
        <v>1</v>
      </c>
      <c r="P41" s="84">
        <v>1.4517317187885028</v>
      </c>
      <c r="Q41" s="84" t="b">
        <v>0</v>
      </c>
      <c r="R41" s="84">
        <v>1.2574985148882389</v>
      </c>
      <c r="S41" s="84" t="b">
        <v>1</v>
      </c>
      <c r="T41" s="84">
        <v>1.2935717769603554</v>
      </c>
      <c r="U41" s="84" t="b">
        <v>1</v>
      </c>
      <c r="V41" s="84">
        <v>0.28329292161978087</v>
      </c>
      <c r="W41" s="84" t="b">
        <v>1</v>
      </c>
      <c r="X41" s="84">
        <v>1.21846123877114</v>
      </c>
      <c r="Y41" s="84" t="b">
        <v>1</v>
      </c>
      <c r="Z41" s="84">
        <v>0.64038692039186595</v>
      </c>
      <c r="AA41" s="84" t="b">
        <v>1</v>
      </c>
      <c r="AB41" s="84">
        <v>7.5678939570950252</v>
      </c>
      <c r="AC41" s="84" t="b">
        <v>0</v>
      </c>
      <c r="AD41" s="84">
        <v>7.6447826328213626</v>
      </c>
      <c r="AE41" s="84" t="b">
        <v>0</v>
      </c>
      <c r="AF41" s="84">
        <v>0.23572282645141668</v>
      </c>
      <c r="AG41" s="84" t="b">
        <v>1</v>
      </c>
      <c r="AH41" s="84">
        <v>1.2378718390909427</v>
      </c>
      <c r="AI41" s="84" t="b">
        <v>1</v>
      </c>
      <c r="AJ41" s="84">
        <v>4.0271452393217642</v>
      </c>
      <c r="AK41" s="84" t="b">
        <v>0</v>
      </c>
      <c r="AL41" s="84">
        <v>5.2367929491772074</v>
      </c>
      <c r="AM41" s="84" t="b">
        <v>0</v>
      </c>
      <c r="AN41" s="84">
        <v>50.310767461639522</v>
      </c>
      <c r="AO41" s="84" t="b">
        <v>0</v>
      </c>
      <c r="AP41" s="84">
        <v>7.2751447469750845</v>
      </c>
      <c r="AQ41" s="84" t="b">
        <v>0</v>
      </c>
      <c r="AR41" s="84">
        <v>1.1859684338863021</v>
      </c>
      <c r="AS41" s="84" t="b">
        <v>1</v>
      </c>
      <c r="AT41" s="84">
        <v>59.813068964640308</v>
      </c>
      <c r="AU41" s="84" t="b">
        <v>0</v>
      </c>
      <c r="AV41" s="84">
        <v>3.1310540379181004</v>
      </c>
      <c r="AW41" s="84" t="b">
        <v>0</v>
      </c>
      <c r="AX41" s="84">
        <v>3.907968082415088</v>
      </c>
      <c r="AY41" s="84" t="b">
        <v>0</v>
      </c>
      <c r="AZ41" s="84">
        <v>10.343419977912546</v>
      </c>
      <c r="BA41" s="84" t="b">
        <v>0</v>
      </c>
      <c r="BB41" s="84">
        <v>2.3922833345682633</v>
      </c>
      <c r="BC41" s="84" t="b">
        <v>0</v>
      </c>
      <c r="BD41" s="84">
        <v>5.0849748509797434</v>
      </c>
      <c r="BE41" s="84" t="b">
        <v>0</v>
      </c>
      <c r="BF41" s="84">
        <v>29.420073328161433</v>
      </c>
      <c r="BG41" s="84" t="b">
        <v>0</v>
      </c>
      <c r="BH41" s="84">
        <v>5.091473659494425</v>
      </c>
      <c r="BI41" s="84" t="b">
        <v>0</v>
      </c>
      <c r="BJ41" s="84">
        <v>55.745407916174592</v>
      </c>
      <c r="BK41" s="84" t="b">
        <v>0</v>
      </c>
      <c r="BL41" s="84">
        <v>1.181703345422638</v>
      </c>
      <c r="BM41" s="84" t="b">
        <v>1</v>
      </c>
      <c r="BN41" s="84">
        <v>5.1380024980233383</v>
      </c>
      <c r="BO41" s="84" t="b">
        <v>0</v>
      </c>
      <c r="BP41" s="84">
        <v>2.0937252487282154</v>
      </c>
      <c r="BQ41" s="84" t="b">
        <v>0</v>
      </c>
      <c r="BR41" s="84">
        <v>9.7028969971937222</v>
      </c>
      <c r="BS41" s="84" t="b">
        <v>0</v>
      </c>
      <c r="BT41" s="84">
        <v>1.1144380745039775</v>
      </c>
      <c r="BU41" s="84" t="b">
        <v>1</v>
      </c>
      <c r="BV41" s="84">
        <v>5.0081775609267769</v>
      </c>
      <c r="BW41" s="84" t="b">
        <v>0</v>
      </c>
      <c r="BX41" s="84">
        <v>1.7522721176533367</v>
      </c>
      <c r="BY41" s="84" t="b">
        <v>0</v>
      </c>
      <c r="BZ41" s="84">
        <v>5.1386996911286591</v>
      </c>
      <c r="CA41" s="84" t="b">
        <v>0</v>
      </c>
    </row>
    <row r="42" spans="1:79">
      <c r="A42" s="5" t="s">
        <v>266</v>
      </c>
      <c r="B42" s="5" t="s">
        <v>223</v>
      </c>
      <c r="C42" s="5" t="s">
        <v>225</v>
      </c>
      <c r="D42" s="84">
        <v>0.32024441171296825</v>
      </c>
      <c r="E42" s="84" t="b">
        <v>1</v>
      </c>
      <c r="F42" s="84">
        <v>0.64889279502949593</v>
      </c>
      <c r="G42" s="84" t="b">
        <v>1</v>
      </c>
      <c r="H42" s="84">
        <v>40.964269714494399</v>
      </c>
      <c r="I42" s="84" t="b">
        <v>0</v>
      </c>
      <c r="J42" s="84">
        <v>1.0447393630318618</v>
      </c>
      <c r="K42" s="84" t="b">
        <v>1</v>
      </c>
      <c r="L42" s="84">
        <v>0.78879239257149447</v>
      </c>
      <c r="M42" s="84" t="b">
        <v>1</v>
      </c>
      <c r="N42" s="84">
        <v>3.6018992502559919</v>
      </c>
      <c r="O42" s="84" t="b">
        <v>0</v>
      </c>
      <c r="P42" s="84">
        <v>1.4507609404171093</v>
      </c>
      <c r="Q42" s="84" t="b">
        <v>0</v>
      </c>
      <c r="R42" s="84">
        <v>3.6378684670591683</v>
      </c>
      <c r="S42" s="84" t="b">
        <v>0</v>
      </c>
      <c r="T42" s="84">
        <v>24.003040062007067</v>
      </c>
      <c r="U42" s="84" t="b">
        <v>0</v>
      </c>
      <c r="V42" s="84">
        <v>0.28660048977403413</v>
      </c>
      <c r="W42" s="84" t="b">
        <v>1</v>
      </c>
      <c r="X42" s="84">
        <v>3.3015193088701653</v>
      </c>
      <c r="Y42" s="84" t="b">
        <v>0</v>
      </c>
      <c r="Z42" s="84">
        <v>0.64786371639572549</v>
      </c>
      <c r="AA42" s="84" t="b">
        <v>1</v>
      </c>
      <c r="AB42" s="84">
        <v>37.167395123456068</v>
      </c>
      <c r="AC42" s="84" t="b">
        <v>0</v>
      </c>
      <c r="AD42" s="84">
        <v>16.60480954821406</v>
      </c>
      <c r="AE42" s="84" t="b">
        <v>0</v>
      </c>
      <c r="AF42" s="84">
        <v>34.270689327197999</v>
      </c>
      <c r="AG42" s="84" t="b">
        <v>0</v>
      </c>
      <c r="AH42" s="84">
        <v>3.1892176070242373</v>
      </c>
      <c r="AI42" s="84" t="b">
        <v>0</v>
      </c>
      <c r="AJ42" s="84">
        <v>109.08751480245326</v>
      </c>
      <c r="AK42" s="84" t="b">
        <v>0</v>
      </c>
      <c r="AL42" s="84">
        <v>26.797091634414393</v>
      </c>
      <c r="AM42" s="84" t="b">
        <v>0</v>
      </c>
      <c r="AN42" s="84">
        <v>163.28432924786901</v>
      </c>
      <c r="AO42" s="84" t="b">
        <v>0</v>
      </c>
      <c r="AP42" s="84">
        <v>6.8953647488837939</v>
      </c>
      <c r="AQ42" s="84" t="b">
        <v>0</v>
      </c>
      <c r="AR42" s="84">
        <v>1.1998151315074195</v>
      </c>
      <c r="AS42" s="84" t="b">
        <v>1</v>
      </c>
      <c r="AT42" s="84">
        <v>259.65704198338017</v>
      </c>
      <c r="AU42" s="84" t="b">
        <v>0</v>
      </c>
      <c r="AV42" s="84">
        <v>19.784697143411769</v>
      </c>
      <c r="AW42" s="84" t="b">
        <v>0</v>
      </c>
      <c r="AX42" s="84">
        <v>16.090640627040763</v>
      </c>
      <c r="AY42" s="84" t="b">
        <v>0</v>
      </c>
      <c r="AZ42" s="84">
        <v>31.315012976228957</v>
      </c>
      <c r="BA42" s="84" t="b">
        <v>0</v>
      </c>
      <c r="BB42" s="84">
        <v>5.9482033806480832</v>
      </c>
      <c r="BC42" s="84" t="b">
        <v>0</v>
      </c>
      <c r="BD42" s="84">
        <v>10.505010133394181</v>
      </c>
      <c r="BE42" s="84" t="b">
        <v>0</v>
      </c>
      <c r="BF42" s="84">
        <v>100.64200714878099</v>
      </c>
      <c r="BG42" s="84" t="b">
        <v>0</v>
      </c>
      <c r="BH42" s="84">
        <v>20.877041056040458</v>
      </c>
      <c r="BI42" s="84" t="b">
        <v>0</v>
      </c>
      <c r="BJ42" s="84">
        <v>69.935939188587128</v>
      </c>
      <c r="BK42" s="84" t="b">
        <v>0</v>
      </c>
      <c r="BL42" s="84">
        <v>1.5677869961095112</v>
      </c>
      <c r="BM42" s="84" t="b">
        <v>0</v>
      </c>
      <c r="BN42" s="84">
        <v>19.479138570132971</v>
      </c>
      <c r="BO42" s="84" t="b">
        <v>0</v>
      </c>
      <c r="BP42" s="84">
        <v>4.7031592755429035</v>
      </c>
      <c r="BQ42" s="84" t="b">
        <v>0</v>
      </c>
      <c r="BR42" s="84">
        <v>24.135541537369544</v>
      </c>
      <c r="BS42" s="84" t="b">
        <v>0</v>
      </c>
      <c r="BT42" s="84">
        <v>1.1274496240479648</v>
      </c>
      <c r="BU42" s="84" t="b">
        <v>1</v>
      </c>
      <c r="BV42" s="84">
        <v>6.4080746201849399</v>
      </c>
      <c r="BW42" s="84" t="b">
        <v>0</v>
      </c>
      <c r="BX42" s="84">
        <v>1.5054413782775287</v>
      </c>
      <c r="BY42" s="84" t="b">
        <v>0</v>
      </c>
      <c r="BZ42" s="84">
        <v>1.6765533519631324</v>
      </c>
      <c r="CA42" s="84" t="b">
        <v>0</v>
      </c>
    </row>
    <row r="43" spans="1:79">
      <c r="A43" s="5" t="s">
        <v>267</v>
      </c>
      <c r="B43" s="5" t="s">
        <v>226</v>
      </c>
      <c r="C43" s="5" t="s">
        <v>225</v>
      </c>
      <c r="D43" s="84">
        <v>0.3049028960547453</v>
      </c>
      <c r="E43" s="84" t="b">
        <v>1</v>
      </c>
      <c r="F43" s="84">
        <v>0.61780716601819063</v>
      </c>
      <c r="G43" s="84" t="b">
        <v>1</v>
      </c>
      <c r="H43" s="84">
        <v>1.2181113660123413</v>
      </c>
      <c r="I43" s="84" t="b">
        <v>1</v>
      </c>
      <c r="J43" s="84">
        <v>0.99469044817029406</v>
      </c>
      <c r="K43" s="84" t="b">
        <v>1</v>
      </c>
      <c r="L43" s="84">
        <v>0.75100478286116812</v>
      </c>
      <c r="M43" s="84" t="b">
        <v>1</v>
      </c>
      <c r="N43" s="84">
        <v>1.0743165405022552</v>
      </c>
      <c r="O43" s="84" t="b">
        <v>1</v>
      </c>
      <c r="P43" s="84">
        <v>1.110562730101462</v>
      </c>
      <c r="Q43" s="84" t="b">
        <v>1</v>
      </c>
      <c r="R43" s="84">
        <v>1.4263683528376931</v>
      </c>
      <c r="S43" s="84" t="b">
        <v>0</v>
      </c>
      <c r="T43" s="84">
        <v>1.2459818782333476</v>
      </c>
      <c r="U43" s="84" t="b">
        <v>1</v>
      </c>
      <c r="V43" s="84">
        <v>0.27287070795519142</v>
      </c>
      <c r="W43" s="84" t="b">
        <v>1</v>
      </c>
      <c r="X43" s="84">
        <v>1.1736346215020466</v>
      </c>
      <c r="Y43" s="84" t="b">
        <v>1</v>
      </c>
      <c r="Z43" s="84">
        <v>0.616827386061918</v>
      </c>
      <c r="AA43" s="84" t="b">
        <v>1</v>
      </c>
      <c r="AB43" s="84">
        <v>1.3388962930792487</v>
      </c>
      <c r="AC43" s="84" t="b">
        <v>0</v>
      </c>
      <c r="AD43" s="84">
        <v>1.1791184464719318</v>
      </c>
      <c r="AE43" s="84" t="b">
        <v>1</v>
      </c>
      <c r="AF43" s="84">
        <v>0.95478188977212664</v>
      </c>
      <c r="AG43" s="84" t="b">
        <v>0</v>
      </c>
      <c r="AH43" s="84">
        <v>1.1923311149435898</v>
      </c>
      <c r="AI43" s="84" t="b">
        <v>1</v>
      </c>
      <c r="AJ43" s="84">
        <v>2.7562452043632311</v>
      </c>
      <c r="AK43" s="84" t="b">
        <v>0</v>
      </c>
      <c r="AL43" s="84">
        <v>1.1843043221192857</v>
      </c>
      <c r="AM43" s="84" t="b">
        <v>1</v>
      </c>
      <c r="AN43" s="84">
        <v>4.7354735848789131</v>
      </c>
      <c r="AO43" s="84" t="b">
        <v>0</v>
      </c>
      <c r="AP43" s="84">
        <v>1.1193521748685826</v>
      </c>
      <c r="AQ43" s="84" t="b">
        <v>1</v>
      </c>
      <c r="AR43" s="84">
        <v>1.1423372116632105</v>
      </c>
      <c r="AS43" s="84" t="b">
        <v>1</v>
      </c>
      <c r="AT43" s="84">
        <v>6.3085863463630414</v>
      </c>
      <c r="AU43" s="84" t="b">
        <v>0</v>
      </c>
      <c r="AV43" s="84">
        <v>0.97555936036594426</v>
      </c>
      <c r="AW43" s="84" t="b">
        <v>0</v>
      </c>
      <c r="AX43" s="84">
        <v>0.49206899394834991</v>
      </c>
      <c r="AY43" s="84" t="b">
        <v>0</v>
      </c>
      <c r="AZ43" s="84">
        <v>1.0200210911005967</v>
      </c>
      <c r="BA43" s="84" t="b">
        <v>1</v>
      </c>
      <c r="BB43" s="84">
        <v>1.0958155085800045</v>
      </c>
      <c r="BC43" s="84" t="b">
        <v>1</v>
      </c>
      <c r="BD43" s="84">
        <v>1.2892725565424026</v>
      </c>
      <c r="BE43" s="84" t="b">
        <v>1</v>
      </c>
      <c r="BF43" s="84">
        <v>2.986741634085309</v>
      </c>
      <c r="BG43" s="84" t="b">
        <v>0</v>
      </c>
      <c r="BH43" s="84">
        <v>1.0631914436525838</v>
      </c>
      <c r="BI43" s="84" t="b">
        <v>0</v>
      </c>
      <c r="BJ43" s="84">
        <v>1.9566862302752344</v>
      </c>
      <c r="BK43" s="84" t="b">
        <v>0</v>
      </c>
      <c r="BL43" s="84">
        <v>0.969467290605313</v>
      </c>
      <c r="BM43" s="84" t="b">
        <v>1</v>
      </c>
      <c r="BN43" s="84">
        <v>1.1956721484778061</v>
      </c>
      <c r="BO43" s="84" t="b">
        <v>1</v>
      </c>
      <c r="BP43" s="84">
        <v>1.0163797432478991</v>
      </c>
      <c r="BQ43" s="84" t="b">
        <v>1</v>
      </c>
      <c r="BR43" s="84">
        <v>1.0485509847578551</v>
      </c>
      <c r="BS43" s="84" t="b">
        <v>1</v>
      </c>
      <c r="BT43" s="84">
        <v>1.073438420640324</v>
      </c>
      <c r="BU43" s="84" t="b">
        <v>1</v>
      </c>
      <c r="BV43" s="84">
        <v>0.9430242314071281</v>
      </c>
      <c r="BW43" s="84" t="b">
        <v>1</v>
      </c>
      <c r="BX43" s="84">
        <v>0.95894322041988489</v>
      </c>
      <c r="BY43" s="84" t="b">
        <v>1</v>
      </c>
      <c r="BZ43" s="84">
        <v>1.0642669012759542</v>
      </c>
      <c r="CA43" s="84" t="b">
        <v>1</v>
      </c>
    </row>
    <row r="44" spans="1:79">
      <c r="A44" s="5" t="s">
        <v>263</v>
      </c>
      <c r="B44" s="5" t="s">
        <v>228</v>
      </c>
      <c r="C44" s="5" t="s">
        <v>225</v>
      </c>
      <c r="D44" s="84">
        <v>0.3242129112066896</v>
      </c>
      <c r="E44" s="84" t="b">
        <v>1</v>
      </c>
      <c r="F44" s="84">
        <v>0.65693393683983947</v>
      </c>
      <c r="G44" s="84" t="b">
        <v>1</v>
      </c>
      <c r="H44" s="84">
        <v>1.6328438835362256</v>
      </c>
      <c r="I44" s="84" t="b">
        <v>0</v>
      </c>
      <c r="J44" s="84">
        <v>1.0576858735145451</v>
      </c>
      <c r="K44" s="84" t="b">
        <v>1</v>
      </c>
      <c r="L44" s="84">
        <v>0.81905731283607863</v>
      </c>
      <c r="M44" s="84" t="b">
        <v>0</v>
      </c>
      <c r="N44" s="84">
        <v>1.1423548207006768</v>
      </c>
      <c r="O44" s="84" t="b">
        <v>1</v>
      </c>
      <c r="P44" s="84">
        <v>1.1808965426789373</v>
      </c>
      <c r="Q44" s="84" t="b">
        <v>1</v>
      </c>
      <c r="R44" s="84">
        <v>1.287945338454934</v>
      </c>
      <c r="S44" s="84" t="b">
        <v>1</v>
      </c>
      <c r="T44" s="84">
        <v>4.2390402302112902</v>
      </c>
      <c r="U44" s="84" t="b">
        <v>0</v>
      </c>
      <c r="V44" s="84">
        <v>0.29015207055723913</v>
      </c>
      <c r="W44" s="84" t="b">
        <v>1</v>
      </c>
      <c r="X44" s="84">
        <v>1.9809318990885496</v>
      </c>
      <c r="Y44" s="84" t="b">
        <v>0</v>
      </c>
      <c r="Z44" s="84">
        <v>0.6558921057648468</v>
      </c>
      <c r="AA44" s="84" t="b">
        <v>1</v>
      </c>
      <c r="AB44" s="84">
        <v>12.043162939979631</v>
      </c>
      <c r="AC44" s="84" t="b">
        <v>0</v>
      </c>
      <c r="AD44" s="84">
        <v>4.8182951743244962</v>
      </c>
      <c r="AE44" s="84" t="b">
        <v>0</v>
      </c>
      <c r="AF44" s="84">
        <v>8.6028437112649936</v>
      </c>
      <c r="AG44" s="84" t="b">
        <v>0</v>
      </c>
      <c r="AH44" s="84">
        <v>2.1316416850094018</v>
      </c>
      <c r="AI44" s="84" t="b">
        <v>0</v>
      </c>
      <c r="AJ44" s="84">
        <v>23.880427695343624</v>
      </c>
      <c r="AK44" s="84" t="b">
        <v>0</v>
      </c>
      <c r="AL44" s="84">
        <v>6.461335811665724</v>
      </c>
      <c r="AM44" s="84" t="b">
        <v>0</v>
      </c>
      <c r="AN44" s="84">
        <v>58.866645053534803</v>
      </c>
      <c r="AO44" s="84" t="b">
        <v>0</v>
      </c>
      <c r="AP44" s="84">
        <v>3.3882683595941572</v>
      </c>
      <c r="AQ44" s="84" t="b">
        <v>0</v>
      </c>
      <c r="AR44" s="84">
        <v>1.2146833558004764</v>
      </c>
      <c r="AS44" s="84" t="b">
        <v>1</v>
      </c>
      <c r="AT44" s="84">
        <v>88.284027986123363</v>
      </c>
      <c r="AU44" s="84" t="b">
        <v>0</v>
      </c>
      <c r="AV44" s="84">
        <v>6.1110993751581777</v>
      </c>
      <c r="AW44" s="84" t="b">
        <v>0</v>
      </c>
      <c r="AX44" s="84">
        <v>5.1504458192398923</v>
      </c>
      <c r="AY44" s="84" t="b">
        <v>0</v>
      </c>
      <c r="AZ44" s="84">
        <v>10.943050407825044</v>
      </c>
      <c r="BA44" s="84" t="b">
        <v>0</v>
      </c>
      <c r="BB44" s="84">
        <v>1.9115928278118821</v>
      </c>
      <c r="BC44" s="84" t="b">
        <v>0</v>
      </c>
      <c r="BD44" s="84">
        <v>4.7526878859501149</v>
      </c>
      <c r="BE44" s="84" t="b">
        <v>0</v>
      </c>
      <c r="BF44" s="84">
        <v>36.665801481914229</v>
      </c>
      <c r="BG44" s="84" t="b">
        <v>0</v>
      </c>
      <c r="BH44" s="84">
        <v>6.5543429759709193</v>
      </c>
      <c r="BI44" s="84" t="b">
        <v>0</v>
      </c>
      <c r="BJ44" s="84">
        <v>32.489635840840805</v>
      </c>
      <c r="BK44" s="84" t="b">
        <v>0</v>
      </c>
      <c r="BL44" s="84">
        <v>0.41005971765329846</v>
      </c>
      <c r="BM44" s="84" t="b">
        <v>1</v>
      </c>
      <c r="BN44" s="84">
        <v>6.2590013981255517</v>
      </c>
      <c r="BO44" s="84" t="b">
        <v>0</v>
      </c>
      <c r="BP44" s="84">
        <v>1.9598474605213405</v>
      </c>
      <c r="BQ44" s="84" t="b">
        <v>0</v>
      </c>
      <c r="BR44" s="84">
        <v>9.4428468151963205</v>
      </c>
      <c r="BS44" s="84" t="b">
        <v>0</v>
      </c>
      <c r="BT44" s="84">
        <v>1.1414210880254252</v>
      </c>
      <c r="BU44" s="84" t="b">
        <v>1</v>
      </c>
      <c r="BV44" s="84">
        <v>2.8111126527640495</v>
      </c>
      <c r="BW44" s="84" t="b">
        <v>0</v>
      </c>
      <c r="BX44" s="84">
        <v>1.0196747134813267</v>
      </c>
      <c r="BY44" s="84" t="b">
        <v>1</v>
      </c>
      <c r="BZ44" s="84">
        <v>2.4606691123735862</v>
      </c>
      <c r="CA44" s="84" t="b">
        <v>0</v>
      </c>
    </row>
    <row r="45" spans="1:79">
      <c r="A45" s="5" t="s">
        <v>264</v>
      </c>
      <c r="B45" s="5" t="s">
        <v>230</v>
      </c>
      <c r="C45" s="5" t="s">
        <v>225</v>
      </c>
      <c r="D45" s="84">
        <v>0.20524085669473693</v>
      </c>
      <c r="E45" s="84" t="b">
        <v>1</v>
      </c>
      <c r="F45" s="84">
        <v>0.41586771941632922</v>
      </c>
      <c r="G45" s="84" t="b">
        <v>1</v>
      </c>
      <c r="H45" s="84">
        <v>4.122855461512807</v>
      </c>
      <c r="I45" s="84" t="b">
        <v>0</v>
      </c>
      <c r="J45" s="84">
        <v>0.66956110410931502</v>
      </c>
      <c r="K45" s="84" t="b">
        <v>1</v>
      </c>
      <c r="L45" s="84">
        <v>0.97396616841331107</v>
      </c>
      <c r="M45" s="84" t="b">
        <v>0</v>
      </c>
      <c r="N45" s="84">
        <v>0.72316022572123839</v>
      </c>
      <c r="O45" s="84" t="b">
        <v>1</v>
      </c>
      <c r="P45" s="84">
        <v>0.74755880999682145</v>
      </c>
      <c r="Q45" s="84" t="b">
        <v>1</v>
      </c>
      <c r="R45" s="84">
        <v>3.9633910301741739</v>
      </c>
      <c r="S45" s="84" t="b">
        <v>0</v>
      </c>
      <c r="T45" s="84">
        <v>9.7509822463825717</v>
      </c>
      <c r="U45" s="84" t="b">
        <v>0</v>
      </c>
      <c r="V45" s="84">
        <v>0.18367886495104754</v>
      </c>
      <c r="W45" s="84" t="b">
        <v>1</v>
      </c>
      <c r="X45" s="84">
        <v>0.79001471708039717</v>
      </c>
      <c r="Y45" s="84" t="b">
        <v>1</v>
      </c>
      <c r="Z45" s="84">
        <v>0.41520819508842116</v>
      </c>
      <c r="AA45" s="84" t="b">
        <v>1</v>
      </c>
      <c r="AB45" s="84">
        <v>3.5604794221783092</v>
      </c>
      <c r="AC45" s="84" t="b">
        <v>0</v>
      </c>
      <c r="AD45" s="84">
        <v>2.3786835211606454</v>
      </c>
      <c r="AE45" s="84" t="b">
        <v>0</v>
      </c>
      <c r="AF45" s="84">
        <v>3.7605188622581127</v>
      </c>
      <c r="AG45" s="84" t="b">
        <v>0</v>
      </c>
      <c r="AH45" s="84">
        <v>0.81194443495480784</v>
      </c>
      <c r="AI45" s="84" t="b">
        <v>0</v>
      </c>
      <c r="AJ45" s="84">
        <v>10.098732677688112</v>
      </c>
      <c r="AK45" s="84" t="b">
        <v>0</v>
      </c>
      <c r="AL45" s="84">
        <v>1.7609898314684624</v>
      </c>
      <c r="AM45" s="84" t="b">
        <v>0</v>
      </c>
      <c r="AN45" s="84">
        <v>16.697968480124612</v>
      </c>
      <c r="AO45" s="84" t="b">
        <v>0</v>
      </c>
      <c r="AP45" s="84">
        <v>0.92072509063485708</v>
      </c>
      <c r="AQ45" s="84" t="b">
        <v>0</v>
      </c>
      <c r="AR45" s="84">
        <v>0.76894733041150931</v>
      </c>
      <c r="AS45" s="84" t="b">
        <v>1</v>
      </c>
      <c r="AT45" s="84">
        <v>22.2350929689003</v>
      </c>
      <c r="AU45" s="84" t="b">
        <v>0</v>
      </c>
      <c r="AV45" s="84">
        <v>2.5840206227399278</v>
      </c>
      <c r="AW45" s="84" t="b">
        <v>0</v>
      </c>
      <c r="AX45" s="84">
        <v>1.3609819051402474</v>
      </c>
      <c r="AY45" s="84" t="b">
        <v>0</v>
      </c>
      <c r="AZ45" s="84">
        <v>2.2802831592753692</v>
      </c>
      <c r="BA45" s="84" t="b">
        <v>0</v>
      </c>
      <c r="BB45" s="84">
        <v>0.73763193682475581</v>
      </c>
      <c r="BC45" s="84" t="b">
        <v>1</v>
      </c>
      <c r="BD45" s="84">
        <v>1.2528708112033113</v>
      </c>
      <c r="BE45" s="84" t="b">
        <v>0</v>
      </c>
      <c r="BF45" s="84">
        <v>9.5180139886822523</v>
      </c>
      <c r="BG45" s="84" t="b">
        <v>0</v>
      </c>
      <c r="BH45" s="84">
        <v>1.8572712486156733</v>
      </c>
      <c r="BI45" s="84" t="b">
        <v>0</v>
      </c>
      <c r="BJ45" s="84">
        <v>4.6389489624107814</v>
      </c>
      <c r="BK45" s="84" t="b">
        <v>0</v>
      </c>
      <c r="BL45" s="84">
        <v>0.54959095841619676</v>
      </c>
      <c r="BM45" s="84" t="b">
        <v>1</v>
      </c>
      <c r="BN45" s="84">
        <v>1.1672927475737658</v>
      </c>
      <c r="BO45" s="84" t="b">
        <v>0</v>
      </c>
      <c r="BP45" s="84">
        <v>0.68416093100644404</v>
      </c>
      <c r="BQ45" s="84" t="b">
        <v>1</v>
      </c>
      <c r="BR45" s="84">
        <v>1.3723676110499701</v>
      </c>
      <c r="BS45" s="84" t="b">
        <v>0</v>
      </c>
      <c r="BT45" s="84">
        <v>0.72256913237619169</v>
      </c>
      <c r="BU45" s="84" t="b">
        <v>1</v>
      </c>
      <c r="BV45" s="84">
        <v>0.63478275753452817</v>
      </c>
      <c r="BW45" s="84" t="b">
        <v>1</v>
      </c>
      <c r="BX45" s="84">
        <v>0.64549838859270503</v>
      </c>
      <c r="BY45" s="84" t="b">
        <v>1</v>
      </c>
      <c r="BZ45" s="84">
        <v>0.71639546031242207</v>
      </c>
      <c r="CA45" s="84" t="b">
        <v>1</v>
      </c>
    </row>
    <row r="46" spans="1:79">
      <c r="A46" s="5" t="s">
        <v>268</v>
      </c>
      <c r="B46" s="5" t="s">
        <v>232</v>
      </c>
      <c r="C46" s="5" t="s">
        <v>225</v>
      </c>
      <c r="D46" s="84">
        <v>0.22900640628408939</v>
      </c>
      <c r="E46" s="84" t="b">
        <v>1</v>
      </c>
      <c r="F46" s="84">
        <v>0.46402248288576625</v>
      </c>
      <c r="G46" s="84" t="b">
        <v>1</v>
      </c>
      <c r="H46" s="84">
        <v>0.91489884154528633</v>
      </c>
      <c r="I46" s="84" t="b">
        <v>1</v>
      </c>
      <c r="J46" s="84">
        <v>0.74709190318641494</v>
      </c>
      <c r="K46" s="84" t="b">
        <v>1</v>
      </c>
      <c r="L46" s="84">
        <v>0.56406452234654769</v>
      </c>
      <c r="M46" s="84" t="b">
        <v>1</v>
      </c>
      <c r="N46" s="84">
        <v>0.80689745271492264</v>
      </c>
      <c r="O46" s="84" t="b">
        <v>1</v>
      </c>
      <c r="P46" s="84">
        <v>0.83412123356125378</v>
      </c>
      <c r="Q46" s="84" t="b">
        <v>1</v>
      </c>
      <c r="R46" s="84">
        <v>0.90973469363740689</v>
      </c>
      <c r="S46" s="84" t="b">
        <v>1</v>
      </c>
      <c r="T46" s="84">
        <v>0.93583182029890066</v>
      </c>
      <c r="U46" s="84" t="b">
        <v>1</v>
      </c>
      <c r="V46" s="84">
        <v>0.20494767684264217</v>
      </c>
      <c r="W46" s="84" t="b">
        <v>1</v>
      </c>
      <c r="X46" s="84">
        <v>0.88149325715985827</v>
      </c>
      <c r="Y46" s="84" t="b">
        <v>1</v>
      </c>
      <c r="Z46" s="84">
        <v>0.46328658995185695</v>
      </c>
      <c r="AA46" s="84" t="b">
        <v>1</v>
      </c>
      <c r="AB46" s="84">
        <v>2.8522821763529178</v>
      </c>
      <c r="AC46" s="84" t="b">
        <v>0</v>
      </c>
      <c r="AD46" s="84">
        <v>0.88561204732319898</v>
      </c>
      <c r="AE46" s="84" t="b">
        <v>1</v>
      </c>
      <c r="AF46" s="84">
        <v>1.5412758328382918</v>
      </c>
      <c r="AG46" s="84" t="b">
        <v>0</v>
      </c>
      <c r="AH46" s="84">
        <v>0.89553581572051255</v>
      </c>
      <c r="AI46" s="84" t="b">
        <v>1</v>
      </c>
      <c r="AJ46" s="84">
        <v>4.5993856346975912</v>
      </c>
      <c r="AK46" s="84" t="b">
        <v>0</v>
      </c>
      <c r="AL46" s="84">
        <v>0.91542925188860447</v>
      </c>
      <c r="AM46" s="84" t="b">
        <v>0</v>
      </c>
      <c r="AN46" s="84">
        <v>17.040691091185501</v>
      </c>
      <c r="AO46" s="84" t="b">
        <v>0</v>
      </c>
      <c r="AP46" s="84">
        <v>0.84072280798181753</v>
      </c>
      <c r="AQ46" s="84" t="b">
        <v>1</v>
      </c>
      <c r="AR46" s="84">
        <v>0.85798640482774635</v>
      </c>
      <c r="AS46" s="84" t="b">
        <v>1</v>
      </c>
      <c r="AT46" s="84">
        <v>30.062256143098999</v>
      </c>
      <c r="AU46" s="84" t="b">
        <v>0</v>
      </c>
      <c r="AV46" s="84">
        <v>1.2199819606709656</v>
      </c>
      <c r="AW46" s="84" t="b">
        <v>0</v>
      </c>
      <c r="AX46" s="84">
        <v>1.6298037657218698</v>
      </c>
      <c r="AY46" s="84" t="b">
        <v>0</v>
      </c>
      <c r="AZ46" s="84">
        <v>5.3776628585016297</v>
      </c>
      <c r="BA46" s="84" t="b">
        <v>0</v>
      </c>
      <c r="BB46" s="84">
        <v>1.3872573002983775</v>
      </c>
      <c r="BC46" s="84" t="b">
        <v>0</v>
      </c>
      <c r="BD46" s="84">
        <v>1.8904025117040735</v>
      </c>
      <c r="BE46" s="84" t="b">
        <v>0</v>
      </c>
      <c r="BF46" s="84">
        <v>12.608574002342928</v>
      </c>
      <c r="BG46" s="84" t="b">
        <v>0</v>
      </c>
      <c r="BH46" s="84">
        <v>3.4565459528928013</v>
      </c>
      <c r="BI46" s="84" t="b">
        <v>0</v>
      </c>
      <c r="BJ46" s="84">
        <v>10.662150339775502</v>
      </c>
      <c r="BK46" s="84" t="b">
        <v>0</v>
      </c>
      <c r="BL46" s="84">
        <v>0.59609276431057323</v>
      </c>
      <c r="BM46" s="84" t="b">
        <v>1</v>
      </c>
      <c r="BN46" s="84">
        <v>2.0359501104389008</v>
      </c>
      <c r="BO46" s="84" t="b">
        <v>0</v>
      </c>
      <c r="BP46" s="84">
        <v>1.2949134828595239</v>
      </c>
      <c r="BQ46" s="84" t="b">
        <v>0</v>
      </c>
      <c r="BR46" s="84">
        <v>2.376710458724312</v>
      </c>
      <c r="BS46" s="84" t="b">
        <v>0</v>
      </c>
      <c r="BT46" s="84">
        <v>0.80623791462437111</v>
      </c>
      <c r="BU46" s="84" t="b">
        <v>1</v>
      </c>
      <c r="BV46" s="84">
        <v>0.70828645141693425</v>
      </c>
      <c r="BW46" s="84" t="b">
        <v>1</v>
      </c>
      <c r="BX46" s="84">
        <v>0.72024288250584323</v>
      </c>
      <c r="BY46" s="84" t="b">
        <v>1</v>
      </c>
      <c r="BZ46" s="84">
        <v>1.2214562706118779</v>
      </c>
      <c r="CA46" s="84" t="b">
        <v>0</v>
      </c>
    </row>
    <row r="47" spans="1:79">
      <c r="A47" s="5" t="s">
        <v>265</v>
      </c>
      <c r="B47" s="5" t="s">
        <v>234</v>
      </c>
      <c r="C47" s="5" t="s">
        <v>225</v>
      </c>
      <c r="D47" s="84">
        <v>0.21326306962161143</v>
      </c>
      <c r="E47" s="84" t="b">
        <v>1</v>
      </c>
      <c r="F47" s="84">
        <v>0.43212266713141073</v>
      </c>
      <c r="G47" s="84" t="b">
        <v>1</v>
      </c>
      <c r="H47" s="84">
        <v>1.5935436111206427</v>
      </c>
      <c r="I47" s="84" t="b">
        <v>0</v>
      </c>
      <c r="J47" s="84">
        <v>0.69573212011080809</v>
      </c>
      <c r="K47" s="84" t="b">
        <v>1</v>
      </c>
      <c r="L47" s="84">
        <v>0.52528718935069563</v>
      </c>
      <c r="M47" s="84" t="b">
        <v>1</v>
      </c>
      <c r="N47" s="84">
        <v>1.1771844626078887</v>
      </c>
      <c r="O47" s="84" t="b">
        <v>0</v>
      </c>
      <c r="P47" s="84">
        <v>1.8969665489654766</v>
      </c>
      <c r="Q47" s="84" t="b">
        <v>0</v>
      </c>
      <c r="R47" s="84">
        <v>1.649851581271526</v>
      </c>
      <c r="S47" s="84" t="b">
        <v>0</v>
      </c>
      <c r="T47" s="84">
        <v>3.1523849566447568</v>
      </c>
      <c r="U47" s="84" t="b">
        <v>0</v>
      </c>
      <c r="V47" s="84">
        <v>0.19085828813478303</v>
      </c>
      <c r="W47" s="84" t="b">
        <v>1</v>
      </c>
      <c r="X47" s="84">
        <v>0.84863725372705956</v>
      </c>
      <c r="Y47" s="84" t="b">
        <v>0</v>
      </c>
      <c r="Z47" s="84">
        <v>0.46219441149962159</v>
      </c>
      <c r="AA47" s="84" t="b">
        <v>0</v>
      </c>
      <c r="AB47" s="84">
        <v>5.6630295640117989</v>
      </c>
      <c r="AC47" s="84" t="b">
        <v>0</v>
      </c>
      <c r="AD47" s="84">
        <v>4.8525684271035896</v>
      </c>
      <c r="AE47" s="84" t="b">
        <v>0</v>
      </c>
      <c r="AF47" s="84">
        <v>4.8561634979959711</v>
      </c>
      <c r="AG47" s="84" t="b">
        <v>0</v>
      </c>
      <c r="AH47" s="84">
        <v>2.3094007566545023</v>
      </c>
      <c r="AI47" s="84" t="b">
        <v>0</v>
      </c>
      <c r="AJ47" s="84">
        <v>16.985007706133509</v>
      </c>
      <c r="AK47" s="84" t="b">
        <v>0</v>
      </c>
      <c r="AL47" s="84">
        <v>2.32650268909113</v>
      </c>
      <c r="AM47" s="84" t="b">
        <v>0</v>
      </c>
      <c r="AN47" s="84">
        <v>19.322751666329502</v>
      </c>
      <c r="AO47" s="84" t="b">
        <v>0</v>
      </c>
      <c r="AP47" s="84">
        <v>1.9476380626802579</v>
      </c>
      <c r="AQ47" s="84" t="b">
        <v>0</v>
      </c>
      <c r="AR47" s="84">
        <v>0.79900303819530483</v>
      </c>
      <c r="AS47" s="84" t="b">
        <v>1</v>
      </c>
      <c r="AT47" s="84">
        <v>35.67239221416245</v>
      </c>
      <c r="AU47" s="84" t="b">
        <v>0</v>
      </c>
      <c r="AV47" s="84">
        <v>2.9261266891725692</v>
      </c>
      <c r="AW47" s="84" t="b">
        <v>0</v>
      </c>
      <c r="AX47" s="84">
        <v>1.3158063647023848</v>
      </c>
      <c r="AY47" s="84" t="b">
        <v>0</v>
      </c>
      <c r="AZ47" s="84">
        <v>4.4282057825160157</v>
      </c>
      <c r="BA47" s="84" t="b">
        <v>0</v>
      </c>
      <c r="BB47" s="84">
        <v>0.81819521890369895</v>
      </c>
      <c r="BC47" s="84" t="b">
        <v>0</v>
      </c>
      <c r="BD47" s="84">
        <v>1.3654848568032438</v>
      </c>
      <c r="BE47" s="84" t="b">
        <v>0</v>
      </c>
      <c r="BF47" s="84">
        <v>14.661668110948721</v>
      </c>
      <c r="BG47" s="84" t="b">
        <v>0</v>
      </c>
      <c r="BH47" s="84">
        <v>2.9334271129348255</v>
      </c>
      <c r="BI47" s="84" t="b">
        <v>0</v>
      </c>
      <c r="BJ47" s="84">
        <v>8.3034353036026118</v>
      </c>
      <c r="BK47" s="84" t="b">
        <v>0</v>
      </c>
      <c r="BL47" s="84">
        <v>0.37808299632409165</v>
      </c>
      <c r="BM47" s="84" t="b">
        <v>1</v>
      </c>
      <c r="BN47" s="84">
        <v>2.2623558427538346</v>
      </c>
      <c r="BO47" s="84" t="b">
        <v>0</v>
      </c>
      <c r="BP47" s="84">
        <v>0.71090260784979131</v>
      </c>
      <c r="BQ47" s="84" t="b">
        <v>1</v>
      </c>
      <c r="BR47" s="84">
        <v>2.7351170684668955</v>
      </c>
      <c r="BS47" s="84" t="b">
        <v>0</v>
      </c>
      <c r="BT47" s="84">
        <v>0.7508120637674317</v>
      </c>
      <c r="BU47" s="84" t="b">
        <v>1</v>
      </c>
      <c r="BV47" s="84">
        <v>0.73717930369829487</v>
      </c>
      <c r="BW47" s="84" t="b">
        <v>0</v>
      </c>
      <c r="BX47" s="84">
        <v>0.67072886950492894</v>
      </c>
      <c r="BY47" s="84" t="b">
        <v>1</v>
      </c>
      <c r="BZ47" s="84">
        <v>0.74439708247978809</v>
      </c>
      <c r="CA47" s="84" t="b">
        <v>1</v>
      </c>
    </row>
    <row r="48" spans="1:79">
      <c r="A48" s="5" t="s">
        <v>266</v>
      </c>
      <c r="B48" s="5" t="s">
        <v>236</v>
      </c>
      <c r="C48" s="5" t="s">
        <v>311</v>
      </c>
      <c r="D48" s="84">
        <v>0.25638441970890735</v>
      </c>
      <c r="E48" s="84" t="b">
        <v>1</v>
      </c>
      <c r="F48" s="84">
        <v>0.51949697363037961</v>
      </c>
      <c r="G48" s="84" t="b">
        <v>1</v>
      </c>
      <c r="H48" s="84">
        <v>1.0242761868021886</v>
      </c>
      <c r="I48" s="84" t="b">
        <v>1</v>
      </c>
      <c r="J48" s="84">
        <v>0.8364077109269058</v>
      </c>
      <c r="K48" s="84" t="b">
        <v>1</v>
      </c>
      <c r="L48" s="84">
        <v>0.77167983343118252</v>
      </c>
      <c r="M48" s="84" t="b">
        <v>0</v>
      </c>
      <c r="N48" s="84">
        <v>1.1786365951784434</v>
      </c>
      <c r="O48" s="84" t="b">
        <v>0</v>
      </c>
      <c r="P48" s="84">
        <v>1.1850437104726517</v>
      </c>
      <c r="Q48" s="84" t="b">
        <v>0</v>
      </c>
      <c r="R48" s="84">
        <v>1.01849465830202</v>
      </c>
      <c r="S48" s="84" t="b">
        <v>1</v>
      </c>
      <c r="T48" s="84">
        <v>6.4179541024280971</v>
      </c>
      <c r="U48" s="84" t="b">
        <v>0</v>
      </c>
      <c r="V48" s="84">
        <v>0.22944943790264685</v>
      </c>
      <c r="W48" s="84" t="b">
        <v>1</v>
      </c>
      <c r="X48" s="84">
        <v>5.0396025595933187</v>
      </c>
      <c r="Y48" s="84" t="b">
        <v>0</v>
      </c>
      <c r="Z48" s="84">
        <v>0.51867310374005793</v>
      </c>
      <c r="AA48" s="84" t="b">
        <v>1</v>
      </c>
      <c r="AB48" s="84">
        <v>64.244970887120147</v>
      </c>
      <c r="AC48" s="84" t="b">
        <v>0</v>
      </c>
      <c r="AD48" s="84">
        <v>20.06118320226286</v>
      </c>
      <c r="AE48" s="84" t="b">
        <v>0</v>
      </c>
      <c r="AF48" s="84">
        <v>6.5588332526208566</v>
      </c>
      <c r="AG48" s="84" t="b">
        <v>0</v>
      </c>
      <c r="AH48" s="84">
        <v>2.2897364111707765</v>
      </c>
      <c r="AI48" s="84" t="b">
        <v>0</v>
      </c>
      <c r="AJ48" s="84">
        <v>41.082015286615047</v>
      </c>
      <c r="AK48" s="84" t="b">
        <v>0</v>
      </c>
      <c r="AL48" s="84">
        <v>56.370117706973794</v>
      </c>
      <c r="AM48" s="84" t="b">
        <v>0</v>
      </c>
      <c r="AN48" s="84">
        <v>470.46598191271522</v>
      </c>
      <c r="AO48" s="84" t="b">
        <v>0</v>
      </c>
      <c r="AP48" s="84">
        <v>16.922845298829323</v>
      </c>
      <c r="AQ48" s="84" t="b">
        <v>0</v>
      </c>
      <c r="AR48" s="84">
        <v>1.5420136596048994</v>
      </c>
      <c r="AS48" s="84" t="b">
        <v>0</v>
      </c>
      <c r="AT48" s="84">
        <v>757.54740793814324</v>
      </c>
      <c r="AU48" s="84" t="b">
        <v>0</v>
      </c>
      <c r="AV48" s="84">
        <v>28.608652857027316</v>
      </c>
      <c r="AW48" s="84" t="b">
        <v>0</v>
      </c>
      <c r="AX48" s="84">
        <v>38.501760476669389</v>
      </c>
      <c r="AY48" s="84" t="b">
        <v>0</v>
      </c>
      <c r="AZ48" s="84">
        <v>150.12529613048477</v>
      </c>
      <c r="BA48" s="84" t="b">
        <v>0</v>
      </c>
      <c r="BB48" s="84">
        <v>28.56434413797162</v>
      </c>
      <c r="BC48" s="84" t="b">
        <v>0</v>
      </c>
      <c r="BD48" s="84">
        <v>63.299164247006033</v>
      </c>
      <c r="BE48" s="84" t="b">
        <v>0</v>
      </c>
      <c r="BF48" s="84">
        <v>388.41970681572184</v>
      </c>
      <c r="BG48" s="84" t="b">
        <v>0</v>
      </c>
      <c r="BH48" s="84">
        <v>90.913813703406262</v>
      </c>
      <c r="BI48" s="84" t="b">
        <v>0</v>
      </c>
      <c r="BJ48" s="84">
        <v>243.21340163380953</v>
      </c>
      <c r="BK48" s="84" t="b">
        <v>0</v>
      </c>
      <c r="BL48" s="84">
        <v>2.6272406588434132</v>
      </c>
      <c r="BM48" s="84" t="b">
        <v>0</v>
      </c>
      <c r="BN48" s="84">
        <v>55.906138959526643</v>
      </c>
      <c r="BO48" s="84" t="b">
        <v>0</v>
      </c>
      <c r="BP48" s="84">
        <v>18.137647526070484</v>
      </c>
      <c r="BQ48" s="84" t="b">
        <v>0</v>
      </c>
      <c r="BR48" s="84">
        <v>81.178185172691926</v>
      </c>
      <c r="BS48" s="84" t="b">
        <v>0</v>
      </c>
      <c r="BT48" s="84">
        <v>3.0692989232592356</v>
      </c>
      <c r="BU48" s="84" t="b">
        <v>0</v>
      </c>
      <c r="BV48" s="84">
        <v>19.53230115013578</v>
      </c>
      <c r="BW48" s="84" t="b">
        <v>0</v>
      </c>
      <c r="BX48" s="84">
        <v>4.6221920372889524</v>
      </c>
      <c r="BY48" s="84" t="b">
        <v>0</v>
      </c>
      <c r="BZ48" s="84">
        <v>10.329001344454678</v>
      </c>
      <c r="CA48" s="84" t="b">
        <v>0</v>
      </c>
    </row>
    <row r="49" spans="1:79">
      <c r="A49" s="5" t="s">
        <v>267</v>
      </c>
      <c r="B49" s="5" t="s">
        <v>238</v>
      </c>
      <c r="C49" s="5" t="s">
        <v>311</v>
      </c>
      <c r="D49" s="84">
        <v>0.31216921880615872</v>
      </c>
      <c r="E49" s="84" t="b">
        <v>1</v>
      </c>
      <c r="F49" s="84">
        <v>0.63253049703443054</v>
      </c>
      <c r="G49" s="84" t="b">
        <v>1</v>
      </c>
      <c r="H49" s="84">
        <v>1.2471409044232245</v>
      </c>
      <c r="I49" s="84" t="b">
        <v>1</v>
      </c>
      <c r="J49" s="84">
        <v>1.0183955094461163</v>
      </c>
      <c r="K49" s="84" t="b">
        <v>1</v>
      </c>
      <c r="L49" s="84">
        <v>0.76890242571971468</v>
      </c>
      <c r="M49" s="84" t="b">
        <v>1</v>
      </c>
      <c r="N49" s="84">
        <v>1.0999192186712079</v>
      </c>
      <c r="O49" s="84" t="b">
        <v>1</v>
      </c>
      <c r="P49" s="84">
        <v>1.1370292128309638</v>
      </c>
      <c r="Q49" s="84" t="b">
        <v>1</v>
      </c>
      <c r="R49" s="84">
        <v>1.2401014156841961</v>
      </c>
      <c r="S49" s="84" t="b">
        <v>1</v>
      </c>
      <c r="T49" s="84">
        <v>1.3978107662574968</v>
      </c>
      <c r="U49" s="84" t="b">
        <v>0</v>
      </c>
      <c r="V49" s="84">
        <v>0.27937365252890606</v>
      </c>
      <c r="W49" s="84" t="b">
        <v>1</v>
      </c>
      <c r="X49" s="84">
        <v>1.2016042080898224</v>
      </c>
      <c r="Y49" s="84" t="b">
        <v>1</v>
      </c>
      <c r="Z49" s="84">
        <v>0.63152736735770676</v>
      </c>
      <c r="AA49" s="84" t="b">
        <v>1</v>
      </c>
      <c r="AB49" s="84">
        <v>2.7772986204114103</v>
      </c>
      <c r="AC49" s="84" t="b">
        <v>0</v>
      </c>
      <c r="AD49" s="84">
        <v>1.2072187213629644</v>
      </c>
      <c r="AE49" s="84" t="b">
        <v>1</v>
      </c>
      <c r="AF49" s="84">
        <v>0.74855649150954184</v>
      </c>
      <c r="AG49" s="84" t="b">
        <v>0</v>
      </c>
      <c r="AH49" s="84">
        <v>1.2207462688166351</v>
      </c>
      <c r="AI49" s="84" t="b">
        <v>1</v>
      </c>
      <c r="AJ49" s="84">
        <v>3.5644448316926929</v>
      </c>
      <c r="AK49" s="84" t="b">
        <v>0</v>
      </c>
      <c r="AL49" s="84">
        <v>1.2510526280767427</v>
      </c>
      <c r="AM49" s="84" t="b">
        <v>0</v>
      </c>
      <c r="AN49" s="84">
        <v>8.3612629070114064</v>
      </c>
      <c r="AO49" s="84" t="b">
        <v>0</v>
      </c>
      <c r="AP49" s="84">
        <v>1.1460281240981081</v>
      </c>
      <c r="AQ49" s="84" t="b">
        <v>1</v>
      </c>
      <c r="AR49" s="84">
        <v>1.1695609310122197</v>
      </c>
      <c r="AS49" s="84" t="b">
        <v>1</v>
      </c>
      <c r="AT49" s="84">
        <v>16.792450081684674</v>
      </c>
      <c r="AU49" s="84" t="b">
        <v>0</v>
      </c>
      <c r="AV49" s="84">
        <v>0.92774223559681768</v>
      </c>
      <c r="AW49" s="84" t="b">
        <v>1</v>
      </c>
      <c r="AX49" s="84">
        <v>1.0666332529241791</v>
      </c>
      <c r="AY49" s="84" t="b">
        <v>0</v>
      </c>
      <c r="AZ49" s="84">
        <v>1.9472498019588662</v>
      </c>
      <c r="BA49" s="84" t="b">
        <v>0</v>
      </c>
      <c r="BB49" s="84">
        <v>1.1219305414785996</v>
      </c>
      <c r="BC49" s="84" t="b">
        <v>1</v>
      </c>
      <c r="BD49" s="84">
        <v>1.3199979797233452</v>
      </c>
      <c r="BE49" s="84" t="b">
        <v>1</v>
      </c>
      <c r="BF49" s="84">
        <v>8.1127203554479816</v>
      </c>
      <c r="BG49" s="84" t="b">
        <v>0</v>
      </c>
      <c r="BH49" s="84">
        <v>1.5548230676245067</v>
      </c>
      <c r="BI49" s="84" t="b">
        <v>0</v>
      </c>
      <c r="BJ49" s="84">
        <v>4.6470399296769376</v>
      </c>
      <c r="BK49" s="84" t="b">
        <v>0</v>
      </c>
      <c r="BL49" s="84">
        <v>0.90298194052652314</v>
      </c>
      <c r="BM49" s="84" t="b">
        <v>1</v>
      </c>
      <c r="BN49" s="84">
        <v>1.2241669245135041</v>
      </c>
      <c r="BO49" s="84" t="b">
        <v>1</v>
      </c>
      <c r="BP49" s="84">
        <v>1.0406016950496031</v>
      </c>
      <c r="BQ49" s="84" t="b">
        <v>1</v>
      </c>
      <c r="BR49" s="84">
        <v>1.9407947681679047</v>
      </c>
      <c r="BS49" s="84" t="b">
        <v>0</v>
      </c>
      <c r="BT49" s="84">
        <v>1.099020171811161</v>
      </c>
      <c r="BU49" s="84" t="b">
        <v>1</v>
      </c>
      <c r="BV49" s="84">
        <v>2.3533049146475054</v>
      </c>
      <c r="BW49" s="84" t="b">
        <v>0</v>
      </c>
      <c r="BX49" s="84">
        <v>0.98179636819254346</v>
      </c>
      <c r="BY49" s="84" t="b">
        <v>1</v>
      </c>
      <c r="BZ49" s="84">
        <v>1.4462749218248572</v>
      </c>
      <c r="CA49" s="84" t="b">
        <v>0</v>
      </c>
    </row>
    <row r="50" spans="1:79">
      <c r="A50" s="5" t="s">
        <v>263</v>
      </c>
      <c r="B50" s="5" t="s">
        <v>240</v>
      </c>
      <c r="C50" s="5" t="s">
        <v>311</v>
      </c>
      <c r="D50" s="84">
        <v>0.25514157862602871</v>
      </c>
      <c r="E50" s="84" t="b">
        <v>1</v>
      </c>
      <c r="F50" s="84">
        <v>0.51697867637194239</v>
      </c>
      <c r="G50" s="84" t="b">
        <v>1</v>
      </c>
      <c r="H50" s="84">
        <v>2.6056442094414138</v>
      </c>
      <c r="I50" s="84" t="b">
        <v>0</v>
      </c>
      <c r="J50" s="84">
        <v>0.83235316710417018</v>
      </c>
      <c r="K50" s="84" t="b">
        <v>1</v>
      </c>
      <c r="L50" s="84">
        <v>0.62843793330350106</v>
      </c>
      <c r="M50" s="84" t="b">
        <v>1</v>
      </c>
      <c r="N50" s="84">
        <v>1.5609441776694113</v>
      </c>
      <c r="O50" s="84" t="b">
        <v>0</v>
      </c>
      <c r="P50" s="84">
        <v>2.3700833016613956</v>
      </c>
      <c r="Q50" s="84" t="b">
        <v>0</v>
      </c>
      <c r="R50" s="84">
        <v>1.0135574354962529</v>
      </c>
      <c r="S50" s="84" t="b">
        <v>1</v>
      </c>
      <c r="T50" s="84">
        <v>20.614582331916946</v>
      </c>
      <c r="U50" s="84" t="b">
        <v>0</v>
      </c>
      <c r="V50" s="84">
        <v>0.22833716599395371</v>
      </c>
      <c r="W50" s="84" t="b">
        <v>1</v>
      </c>
      <c r="X50" s="84">
        <v>1.7326091810454778</v>
      </c>
      <c r="Y50" s="84" t="b">
        <v>0</v>
      </c>
      <c r="Z50" s="84">
        <v>0.72617210650520392</v>
      </c>
      <c r="AA50" s="84" t="b">
        <v>0</v>
      </c>
      <c r="AB50" s="84">
        <v>46.087644664225174</v>
      </c>
      <c r="AC50" s="84" t="b">
        <v>0</v>
      </c>
      <c r="AD50" s="84">
        <v>18.594359536821834</v>
      </c>
      <c r="AE50" s="84" t="b">
        <v>0</v>
      </c>
      <c r="AF50" s="84">
        <v>28.779272582898781</v>
      </c>
      <c r="AG50" s="84" t="b">
        <v>0</v>
      </c>
      <c r="AH50" s="84">
        <v>15.594827117553242</v>
      </c>
      <c r="AI50" s="84" t="b">
        <v>0</v>
      </c>
      <c r="AJ50" s="84">
        <v>73.011113253856266</v>
      </c>
      <c r="AK50" s="84" t="b">
        <v>0</v>
      </c>
      <c r="AL50" s="84">
        <v>32.488729079478908</v>
      </c>
      <c r="AM50" s="84" t="b">
        <v>0</v>
      </c>
      <c r="AN50" s="84">
        <v>231.6374559131782</v>
      </c>
      <c r="AO50" s="84" t="b">
        <v>0</v>
      </c>
      <c r="AP50" s="84">
        <v>28.802271233133869</v>
      </c>
      <c r="AQ50" s="84" t="b">
        <v>0</v>
      </c>
      <c r="AR50" s="84">
        <v>1.9619084628014756</v>
      </c>
      <c r="AS50" s="84" t="b">
        <v>0</v>
      </c>
      <c r="AT50" s="84">
        <v>260.16965375630599</v>
      </c>
      <c r="AU50" s="84" t="b">
        <v>0</v>
      </c>
      <c r="AV50" s="84">
        <v>19.036896118391713</v>
      </c>
      <c r="AW50" s="84" t="b">
        <v>0</v>
      </c>
      <c r="AX50" s="84">
        <v>21.428837903794644</v>
      </c>
      <c r="AY50" s="84" t="b">
        <v>0</v>
      </c>
      <c r="AZ50" s="84">
        <v>39.945224370727175</v>
      </c>
      <c r="BA50" s="84" t="b">
        <v>0</v>
      </c>
      <c r="BB50" s="84">
        <v>6.6625602782619957</v>
      </c>
      <c r="BC50" s="84" t="b">
        <v>0</v>
      </c>
      <c r="BD50" s="84">
        <v>12.825224776093794</v>
      </c>
      <c r="BE50" s="84" t="b">
        <v>0</v>
      </c>
      <c r="BF50" s="84">
        <v>99.240965593945504</v>
      </c>
      <c r="BG50" s="84" t="b">
        <v>0</v>
      </c>
      <c r="BH50" s="84">
        <v>18.750914669345121</v>
      </c>
      <c r="BI50" s="84" t="b">
        <v>0</v>
      </c>
      <c r="BJ50" s="84">
        <v>61.470052838975562</v>
      </c>
      <c r="BK50" s="84" t="b">
        <v>0</v>
      </c>
      <c r="BL50" s="84">
        <v>1.355312141033342</v>
      </c>
      <c r="BM50" s="84" t="b">
        <v>0</v>
      </c>
      <c r="BN50" s="84">
        <v>15.429424283724972</v>
      </c>
      <c r="BO50" s="84" t="b">
        <v>0</v>
      </c>
      <c r="BP50" s="84">
        <v>3.5215754756192448</v>
      </c>
      <c r="BQ50" s="84" t="b">
        <v>0</v>
      </c>
      <c r="BR50" s="84">
        <v>24.973173941637629</v>
      </c>
      <c r="BS50" s="84" t="b">
        <v>0</v>
      </c>
      <c r="BT50" s="84">
        <v>1.2554452941534069</v>
      </c>
      <c r="BU50" s="84" t="b">
        <v>0</v>
      </c>
      <c r="BV50" s="84">
        <v>16.967140590261302</v>
      </c>
      <c r="BW50" s="84" t="b">
        <v>0</v>
      </c>
      <c r="BX50" s="84">
        <v>2.2352873520507535</v>
      </c>
      <c r="BY50" s="84" t="b">
        <v>0</v>
      </c>
      <c r="BZ50" s="84">
        <v>4.0712156313193297</v>
      </c>
      <c r="CA50" s="84" t="b">
        <v>0</v>
      </c>
    </row>
    <row r="51" spans="1:79">
      <c r="A51" s="5" t="s">
        <v>264</v>
      </c>
      <c r="B51" s="5" t="s">
        <v>242</v>
      </c>
      <c r="C51" s="5" t="s">
        <v>311</v>
      </c>
      <c r="D51" s="84">
        <v>0.28856729839264811</v>
      </c>
      <c r="E51" s="84" t="b">
        <v>1</v>
      </c>
      <c r="F51" s="84">
        <v>0.58470728593367483</v>
      </c>
      <c r="G51" s="84" t="b">
        <v>1</v>
      </c>
      <c r="H51" s="84">
        <v>1.1528493516455365</v>
      </c>
      <c r="I51" s="84" t="b">
        <v>1</v>
      </c>
      <c r="J51" s="84">
        <v>0.94139852090462595</v>
      </c>
      <c r="K51" s="84" t="b">
        <v>1</v>
      </c>
      <c r="L51" s="84">
        <v>0.71076865478933782</v>
      </c>
      <c r="M51" s="84" t="b">
        <v>1</v>
      </c>
      <c r="N51" s="84">
        <v>1.0167585343486176</v>
      </c>
      <c r="O51" s="84" t="b">
        <v>1</v>
      </c>
      <c r="P51" s="84">
        <v>1.0510627838162669</v>
      </c>
      <c r="Q51" s="84" t="b">
        <v>1</v>
      </c>
      <c r="R51" s="84">
        <v>1.1463420917201168</v>
      </c>
      <c r="S51" s="84" t="b">
        <v>1</v>
      </c>
      <c r="T51" s="84">
        <v>1.1792266623254293</v>
      </c>
      <c r="U51" s="84" t="b">
        <v>1</v>
      </c>
      <c r="V51" s="84">
        <v>0.25825127942038573</v>
      </c>
      <c r="W51" s="84" t="b">
        <v>1</v>
      </c>
      <c r="X51" s="84">
        <v>1.1107555107187799</v>
      </c>
      <c r="Y51" s="84" t="b">
        <v>1</v>
      </c>
      <c r="Z51" s="84">
        <v>0.58377999905428068</v>
      </c>
      <c r="AA51" s="84" t="b">
        <v>1</v>
      </c>
      <c r="AB51" s="84">
        <v>7.8863932623938515</v>
      </c>
      <c r="AC51" s="84" t="b">
        <v>0</v>
      </c>
      <c r="AD51" s="84">
        <v>3.4919786131450876</v>
      </c>
      <c r="AE51" s="84" t="b">
        <v>0</v>
      </c>
      <c r="AF51" s="84">
        <v>2.148440622731095</v>
      </c>
      <c r="AG51" s="84" t="b">
        <v>0</v>
      </c>
      <c r="AH51" s="84">
        <v>1.9700722792846896</v>
      </c>
      <c r="AI51" s="84" t="b">
        <v>0</v>
      </c>
      <c r="AJ51" s="84">
        <v>8.8344629621903739</v>
      </c>
      <c r="AK51" s="84" t="b">
        <v>0</v>
      </c>
      <c r="AL51" s="84">
        <v>6.6726356814290924</v>
      </c>
      <c r="AM51" s="84" t="b">
        <v>0</v>
      </c>
      <c r="AN51" s="84">
        <v>38.836609448224841</v>
      </c>
      <c r="AO51" s="84" t="b">
        <v>0</v>
      </c>
      <c r="AP51" s="84">
        <v>3.6601274104524397</v>
      </c>
      <c r="AQ51" s="84" t="b">
        <v>0</v>
      </c>
      <c r="AR51" s="84">
        <v>1.0811349032377056</v>
      </c>
      <c r="AS51" s="84" t="b">
        <v>1</v>
      </c>
      <c r="AT51" s="84">
        <v>50.774940627200422</v>
      </c>
      <c r="AU51" s="84" t="b">
        <v>0</v>
      </c>
      <c r="AV51" s="84">
        <v>3.0059472949188111</v>
      </c>
      <c r="AW51" s="84" t="b">
        <v>0</v>
      </c>
      <c r="AX51" s="84">
        <v>3.4335031696392937</v>
      </c>
      <c r="AY51" s="84" t="b">
        <v>0</v>
      </c>
      <c r="AZ51" s="84">
        <v>10.024789148354504</v>
      </c>
      <c r="BA51" s="84" t="b">
        <v>0</v>
      </c>
      <c r="BB51" s="84">
        <v>1.5609071264430663</v>
      </c>
      <c r="BC51" s="84" t="b">
        <v>0</v>
      </c>
      <c r="BD51" s="84">
        <v>3.2535630489115919</v>
      </c>
      <c r="BE51" s="84" t="b">
        <v>0</v>
      </c>
      <c r="BF51" s="84">
        <v>29.216741385123917</v>
      </c>
      <c r="BG51" s="84" t="b">
        <v>0</v>
      </c>
      <c r="BH51" s="84">
        <v>4.5962238177134589</v>
      </c>
      <c r="BI51" s="84" t="b">
        <v>0</v>
      </c>
      <c r="BJ51" s="84">
        <v>12.036471545366554</v>
      </c>
      <c r="BK51" s="84" t="b">
        <v>0</v>
      </c>
      <c r="BL51" s="84">
        <v>0.64216672338407055</v>
      </c>
      <c r="BM51" s="84" t="b">
        <v>1</v>
      </c>
      <c r="BN51" s="84">
        <v>8.2757345705334888</v>
      </c>
      <c r="BO51" s="84" t="b">
        <v>0</v>
      </c>
      <c r="BP51" s="84">
        <v>0.96192578176561072</v>
      </c>
      <c r="BQ51" s="84" t="b">
        <v>1</v>
      </c>
      <c r="BR51" s="84">
        <v>4.2062498487048678</v>
      </c>
      <c r="BS51" s="84" t="b">
        <v>0</v>
      </c>
      <c r="BT51" s="84">
        <v>1.0159274609823057</v>
      </c>
      <c r="BU51" s="84" t="b">
        <v>1</v>
      </c>
      <c r="BV51" s="84">
        <v>1.5299757305571695</v>
      </c>
      <c r="BW51" s="84" t="b">
        <v>0</v>
      </c>
      <c r="BX51" s="84">
        <v>0.90756650070921874</v>
      </c>
      <c r="BY51" s="84" t="b">
        <v>1</v>
      </c>
      <c r="BZ51" s="84">
        <v>1.0072473185521176</v>
      </c>
      <c r="CA51" s="84" t="b">
        <v>1</v>
      </c>
    </row>
    <row r="52" spans="1:79">
      <c r="A52" s="5" t="s">
        <v>268</v>
      </c>
      <c r="B52" s="5" t="s">
        <v>244</v>
      </c>
      <c r="C52" s="5" t="s">
        <v>311</v>
      </c>
      <c r="D52" s="84">
        <v>0.30539985125741603</v>
      </c>
      <c r="E52" s="84" t="b">
        <v>1</v>
      </c>
      <c r="F52" s="84">
        <v>0.61881411770468719</v>
      </c>
      <c r="G52" s="84" t="b">
        <v>1</v>
      </c>
      <c r="H52" s="84">
        <v>1.220096741647027</v>
      </c>
      <c r="I52" s="84" t="b">
        <v>1</v>
      </c>
      <c r="J52" s="84">
        <v>0.99631167446778501</v>
      </c>
      <c r="K52" s="84" t="b">
        <v>1</v>
      </c>
      <c r="L52" s="84">
        <v>0.75222883071018054</v>
      </c>
      <c r="M52" s="84" t="b">
        <v>1</v>
      </c>
      <c r="N52" s="84">
        <v>1.0760675477935142</v>
      </c>
      <c r="O52" s="84" t="b">
        <v>1</v>
      </c>
      <c r="P52" s="84">
        <v>1.7290419722792867</v>
      </c>
      <c r="Q52" s="84" t="b">
        <v>0</v>
      </c>
      <c r="R52" s="84">
        <v>1.2132099037260773</v>
      </c>
      <c r="S52" s="84" t="b">
        <v>1</v>
      </c>
      <c r="T52" s="84">
        <v>2.9885053920386353</v>
      </c>
      <c r="U52" s="84" t="b">
        <v>0</v>
      </c>
      <c r="V52" s="84">
        <v>0.27331545452772127</v>
      </c>
      <c r="W52" s="84" t="b">
        <v>1</v>
      </c>
      <c r="X52" s="84">
        <v>2.6278834103028865</v>
      </c>
      <c r="Y52" s="84" t="b">
        <v>0</v>
      </c>
      <c r="Z52" s="84">
        <v>0.61783274082443307</v>
      </c>
      <c r="AA52" s="84" t="b">
        <v>1</v>
      </c>
      <c r="AB52" s="84">
        <v>36.989262350862212</v>
      </c>
      <c r="AC52" s="84" t="b">
        <v>0</v>
      </c>
      <c r="AD52" s="84">
        <v>23.54961461508276</v>
      </c>
      <c r="AE52" s="84" t="b">
        <v>0</v>
      </c>
      <c r="AF52" s="84">
        <v>15.413761403587687</v>
      </c>
      <c r="AG52" s="84" t="b">
        <v>0</v>
      </c>
      <c r="AH52" s="84">
        <v>9.3323903852817125</v>
      </c>
      <c r="AI52" s="84" t="b">
        <v>0</v>
      </c>
      <c r="AJ52" s="84">
        <v>52.380718451446249</v>
      </c>
      <c r="AK52" s="84" t="b">
        <v>0</v>
      </c>
      <c r="AL52" s="84">
        <v>23.393221066113433</v>
      </c>
      <c r="AM52" s="84" t="b">
        <v>0</v>
      </c>
      <c r="AN52" s="84">
        <v>173.61297216226365</v>
      </c>
      <c r="AO52" s="84" t="b">
        <v>0</v>
      </c>
      <c r="AP52" s="84">
        <v>31.219492890219882</v>
      </c>
      <c r="AQ52" s="84" t="b">
        <v>0</v>
      </c>
      <c r="AR52" s="84">
        <v>3.7995297665386754</v>
      </c>
      <c r="AS52" s="84" t="b">
        <v>0</v>
      </c>
      <c r="AT52" s="84">
        <v>223.54807526516558</v>
      </c>
      <c r="AU52" s="84" t="b">
        <v>0</v>
      </c>
      <c r="AV52" s="84">
        <v>12.021155030945112</v>
      </c>
      <c r="AW52" s="84" t="b">
        <v>0</v>
      </c>
      <c r="AX52" s="84">
        <v>14.514094400301024</v>
      </c>
      <c r="AY52" s="84" t="b">
        <v>0</v>
      </c>
      <c r="AZ52" s="84">
        <v>33.029481374359769</v>
      </c>
      <c r="BA52" s="84" t="b">
        <v>0</v>
      </c>
      <c r="BB52" s="84">
        <v>8.3742222498128331</v>
      </c>
      <c r="BC52" s="84" t="b">
        <v>0</v>
      </c>
      <c r="BD52" s="84">
        <v>13.563820681734082</v>
      </c>
      <c r="BE52" s="84" t="b">
        <v>0</v>
      </c>
      <c r="BF52" s="84">
        <v>97.03145867930985</v>
      </c>
      <c r="BG52" s="84" t="b">
        <v>0</v>
      </c>
      <c r="BH52" s="84">
        <v>23.204177481102345</v>
      </c>
      <c r="BI52" s="84" t="b">
        <v>0</v>
      </c>
      <c r="BJ52" s="84">
        <v>80.261189704476507</v>
      </c>
      <c r="BK52" s="84" t="b">
        <v>0</v>
      </c>
      <c r="BL52" s="84">
        <v>1.1135150492633294</v>
      </c>
      <c r="BM52" s="84" t="b">
        <v>0</v>
      </c>
      <c r="BN52" s="84">
        <v>13.462650839161538</v>
      </c>
      <c r="BO52" s="84" t="b">
        <v>0</v>
      </c>
      <c r="BP52" s="84">
        <v>4.2835807426862313</v>
      </c>
      <c r="BQ52" s="84" t="b">
        <v>0</v>
      </c>
      <c r="BR52" s="84">
        <v>21.352913592531682</v>
      </c>
      <c r="BS52" s="84" t="b">
        <v>0</v>
      </c>
      <c r="BT52" s="84">
        <v>1.0751879967013793</v>
      </c>
      <c r="BU52" s="84" t="b">
        <v>1</v>
      </c>
      <c r="BV52" s="84">
        <v>5.3071850624671892</v>
      </c>
      <c r="BW52" s="84" t="b">
        <v>0</v>
      </c>
      <c r="BX52" s="84">
        <v>0.96050618301755053</v>
      </c>
      <c r="BY52" s="84" t="b">
        <v>1</v>
      </c>
      <c r="BZ52" s="84">
        <v>2.1042642115101149</v>
      </c>
      <c r="CA52" s="84" t="b">
        <v>0</v>
      </c>
    </row>
    <row r="53" spans="1:79">
      <c r="A53" s="5" t="s">
        <v>266</v>
      </c>
      <c r="B53" s="5" t="s">
        <v>246</v>
      </c>
      <c r="C53" s="5" t="s">
        <v>248</v>
      </c>
      <c r="D53" s="84">
        <v>0.16704330796595063</v>
      </c>
      <c r="E53" s="84" t="b">
        <v>1</v>
      </c>
      <c r="F53" s="84">
        <v>0.33847022784007319</v>
      </c>
      <c r="G53" s="84" t="b">
        <v>1</v>
      </c>
      <c r="H53" s="84">
        <v>0.66735132621728188</v>
      </c>
      <c r="I53" s="84" t="b">
        <v>1</v>
      </c>
      <c r="J53" s="84">
        <v>0.54494852300342367</v>
      </c>
      <c r="K53" s="84" t="b">
        <v>1</v>
      </c>
      <c r="L53" s="84">
        <v>0.70736816186525708</v>
      </c>
      <c r="M53" s="84" t="b">
        <v>0</v>
      </c>
      <c r="N53" s="84">
        <v>0.58857226694170639</v>
      </c>
      <c r="O53" s="84" t="b">
        <v>1</v>
      </c>
      <c r="P53" s="84">
        <v>0.60843001014505527</v>
      </c>
      <c r="Q53" s="84" t="b">
        <v>1</v>
      </c>
      <c r="R53" s="84">
        <v>0.77788963280009527</v>
      </c>
      <c r="S53" s="84" t="b">
        <v>0</v>
      </c>
      <c r="T53" s="84">
        <v>3.6539160994172728</v>
      </c>
      <c r="U53" s="84" t="b">
        <v>0</v>
      </c>
      <c r="V53" s="84">
        <v>0.14949423666891606</v>
      </c>
      <c r="W53" s="84" t="b">
        <v>1</v>
      </c>
      <c r="X53" s="84">
        <v>0.64298441259760253</v>
      </c>
      <c r="Y53" s="84" t="b">
        <v>1</v>
      </c>
      <c r="Z53" s="84">
        <v>0.33793344814039755</v>
      </c>
      <c r="AA53" s="84" t="b">
        <v>1</v>
      </c>
      <c r="AB53" s="84">
        <v>3.6367632197668271</v>
      </c>
      <c r="AC53" s="84" t="b">
        <v>0</v>
      </c>
      <c r="AD53" s="84">
        <v>0.73636833804056345</v>
      </c>
      <c r="AE53" s="84" t="b">
        <v>0</v>
      </c>
      <c r="AF53" s="84">
        <v>0.26104174342021796</v>
      </c>
      <c r="AG53" s="84" t="b">
        <v>0</v>
      </c>
      <c r="AH53" s="84">
        <v>0.65322742488856589</v>
      </c>
      <c r="AI53" s="84" t="b">
        <v>1</v>
      </c>
      <c r="AJ53" s="84">
        <v>4.0864365056997753</v>
      </c>
      <c r="AK53" s="84" t="b">
        <v>0</v>
      </c>
      <c r="AL53" s="84">
        <v>1.0786010489226823</v>
      </c>
      <c r="AM53" s="84" t="b">
        <v>0</v>
      </c>
      <c r="AN53" s="84">
        <v>9.0335611456446792</v>
      </c>
      <c r="AO53" s="84" t="b">
        <v>0</v>
      </c>
      <c r="AP53" s="84">
        <v>0.61324537250494648</v>
      </c>
      <c r="AQ53" s="84" t="b">
        <v>1</v>
      </c>
      <c r="AR53" s="84">
        <v>0.62583789500825626</v>
      </c>
      <c r="AS53" s="84" t="b">
        <v>1</v>
      </c>
      <c r="AT53" s="84">
        <v>19.391760978070387</v>
      </c>
      <c r="AU53" s="84" t="b">
        <v>0</v>
      </c>
      <c r="AV53" s="84">
        <v>0.49643950344139859</v>
      </c>
      <c r="AW53" s="84" t="b">
        <v>1</v>
      </c>
      <c r="AX53" s="84">
        <v>0.88199559305830522</v>
      </c>
      <c r="AY53" s="84" t="b">
        <v>0</v>
      </c>
      <c r="AZ53" s="84">
        <v>1.4007855227725154</v>
      </c>
      <c r="BA53" s="84" t="b">
        <v>0</v>
      </c>
      <c r="BB53" s="84">
        <v>0.60035063570117131</v>
      </c>
      <c r="BC53" s="84" t="b">
        <v>1</v>
      </c>
      <c r="BD53" s="84">
        <v>0.70633751106087361</v>
      </c>
      <c r="BE53" s="84" t="b">
        <v>1</v>
      </c>
      <c r="BF53" s="84">
        <v>12.872551723348829</v>
      </c>
      <c r="BG53" s="84" t="b">
        <v>0</v>
      </c>
      <c r="BH53" s="84">
        <v>2.4828465024262591</v>
      </c>
      <c r="BI53" s="84" t="b">
        <v>0</v>
      </c>
      <c r="BJ53" s="84">
        <v>8.039404252415963</v>
      </c>
      <c r="BK53" s="84" t="b">
        <v>0</v>
      </c>
      <c r="BL53" s="84">
        <v>0.91591710367135226</v>
      </c>
      <c r="BM53" s="84" t="b">
        <v>1</v>
      </c>
      <c r="BN53" s="84">
        <v>3.926858714247889</v>
      </c>
      <c r="BO53" s="84" t="b">
        <v>0</v>
      </c>
      <c r="BP53" s="84">
        <v>0.74426436771967963</v>
      </c>
      <c r="BQ53" s="84" t="b">
        <v>0</v>
      </c>
      <c r="BR53" s="84">
        <v>9.4612215144357013</v>
      </c>
      <c r="BS53" s="84" t="b">
        <v>0</v>
      </c>
      <c r="BT53" s="84">
        <v>0.58809118247702719</v>
      </c>
      <c r="BU53" s="84" t="b">
        <v>1</v>
      </c>
      <c r="BV53" s="84">
        <v>8.2089413561991122</v>
      </c>
      <c r="BW53" s="84" t="b">
        <v>0</v>
      </c>
      <c r="BX53" s="84">
        <v>1.7147796536870619</v>
      </c>
      <c r="BY53" s="84" t="b">
        <v>0</v>
      </c>
      <c r="BZ53" s="84">
        <v>0.96135219607386779</v>
      </c>
      <c r="CA53" s="84" t="b">
        <v>0</v>
      </c>
    </row>
    <row r="54" spans="1:79">
      <c r="A54" s="5" t="s">
        <v>267</v>
      </c>
      <c r="B54" s="5" t="s">
        <v>249</v>
      </c>
      <c r="C54" s="5" t="s">
        <v>248</v>
      </c>
      <c r="D54" s="84">
        <v>0.20839150072920432</v>
      </c>
      <c r="E54" s="84" t="b">
        <v>1</v>
      </c>
      <c r="F54" s="84">
        <v>0.42225168784448391</v>
      </c>
      <c r="G54" s="84" t="b">
        <v>1</v>
      </c>
      <c r="H54" s="84">
        <v>0.83254065114893239</v>
      </c>
      <c r="I54" s="84" t="b">
        <v>1</v>
      </c>
      <c r="J54" s="84">
        <v>0.67983950935642934</v>
      </c>
      <c r="K54" s="84" t="b">
        <v>1</v>
      </c>
      <c r="L54" s="84">
        <v>0.5132880526236423</v>
      </c>
      <c r="M54" s="84" t="b">
        <v>1</v>
      </c>
      <c r="N54" s="84">
        <v>0.73426142890185808</v>
      </c>
      <c r="O54" s="84" t="b">
        <v>1</v>
      </c>
      <c r="P54" s="84">
        <v>0.75903455485123494</v>
      </c>
      <c r="Q54" s="84" t="b">
        <v>1</v>
      </c>
      <c r="R54" s="84">
        <v>0.82784137417248149</v>
      </c>
      <c r="S54" s="84" t="b">
        <v>1</v>
      </c>
      <c r="T54" s="84">
        <v>1.2246022597006754</v>
      </c>
      <c r="U54" s="84" t="b">
        <v>0</v>
      </c>
      <c r="V54" s="84">
        <v>0.18649851172818266</v>
      </c>
      <c r="W54" s="84" t="b">
        <v>1</v>
      </c>
      <c r="X54" s="84">
        <v>0.80214220083580201</v>
      </c>
      <c r="Y54" s="84" t="b">
        <v>1</v>
      </c>
      <c r="Z54" s="84">
        <v>0.42158203918547155</v>
      </c>
      <c r="AA54" s="84" t="b">
        <v>1</v>
      </c>
      <c r="AB54" s="84">
        <v>5.3775769822104094</v>
      </c>
      <c r="AC54" s="84" t="b">
        <v>0</v>
      </c>
      <c r="AD54" s="84">
        <v>4.7390901913194288</v>
      </c>
      <c r="AE54" s="84" t="b">
        <v>0</v>
      </c>
      <c r="AF54" s="84">
        <v>0.69288997154382026</v>
      </c>
      <c r="AG54" s="84" t="b">
        <v>0</v>
      </c>
      <c r="AH54" s="84">
        <v>1.9943384526190182</v>
      </c>
      <c r="AI54" s="84" t="b">
        <v>0</v>
      </c>
      <c r="AJ54" s="84">
        <v>7.546424698237252</v>
      </c>
      <c r="AK54" s="84" t="b">
        <v>0</v>
      </c>
      <c r="AL54" s="84">
        <v>2.9864346972341145</v>
      </c>
      <c r="AM54" s="84" t="b">
        <v>0</v>
      </c>
      <c r="AN54" s="84">
        <v>27.262038044157116</v>
      </c>
      <c r="AO54" s="84" t="b">
        <v>0</v>
      </c>
      <c r="AP54" s="84">
        <v>2.9433216881635649</v>
      </c>
      <c r="AQ54" s="84" t="b">
        <v>0</v>
      </c>
      <c r="AR54" s="84">
        <v>0.78075140957194678</v>
      </c>
      <c r="AS54" s="84" t="b">
        <v>1</v>
      </c>
      <c r="AT54" s="84">
        <v>45.27047360321739</v>
      </c>
      <c r="AU54" s="84" t="b">
        <v>0</v>
      </c>
      <c r="AV54" s="84">
        <v>2.4194795068895871</v>
      </c>
      <c r="AW54" s="84" t="b">
        <v>0</v>
      </c>
      <c r="AX54" s="84">
        <v>2.9357835609580736</v>
      </c>
      <c r="AY54" s="84" t="b">
        <v>0</v>
      </c>
      <c r="AZ54" s="84">
        <v>6.2496893003449605</v>
      </c>
      <c r="BA54" s="84" t="b">
        <v>0</v>
      </c>
      <c r="BB54" s="84">
        <v>1.3132356896199824</v>
      </c>
      <c r="BC54" s="84" t="b">
        <v>0</v>
      </c>
      <c r="BD54" s="84">
        <v>1.4387569776468878</v>
      </c>
      <c r="BE54" s="84" t="b">
        <v>0</v>
      </c>
      <c r="BF54" s="84">
        <v>15.763631933228829</v>
      </c>
      <c r="BG54" s="84" t="b">
        <v>0</v>
      </c>
      <c r="BH54" s="84">
        <v>3.2190388412361464</v>
      </c>
      <c r="BI54" s="84" t="b">
        <v>0</v>
      </c>
      <c r="BJ54" s="84">
        <v>19.914324198919012</v>
      </c>
      <c r="BK54" s="84" t="b">
        <v>0</v>
      </c>
      <c r="BL54" s="84">
        <v>1.1820809989608485</v>
      </c>
      <c r="BM54" s="84" t="b">
        <v>0</v>
      </c>
      <c r="BN54" s="84">
        <v>2.6119864452753441</v>
      </c>
      <c r="BO54" s="84" t="b">
        <v>0</v>
      </c>
      <c r="BP54" s="84">
        <v>0.72422754526663424</v>
      </c>
      <c r="BQ54" s="84" t="b">
        <v>0</v>
      </c>
      <c r="BR54" s="84">
        <v>3.8048084631471548</v>
      </c>
      <c r="BS54" s="84" t="b">
        <v>0</v>
      </c>
      <c r="BT54" s="84">
        <v>0.73366126170693868</v>
      </c>
      <c r="BU54" s="84" t="b">
        <v>1</v>
      </c>
      <c r="BV54" s="84">
        <v>1.1869232762878732</v>
      </c>
      <c r="BW54" s="84" t="b">
        <v>0</v>
      </c>
      <c r="BX54" s="84">
        <v>0.65540740807366915</v>
      </c>
      <c r="BY54" s="84" t="b">
        <v>1</v>
      </c>
      <c r="BZ54" s="84">
        <v>0.78069553461145114</v>
      </c>
      <c r="CA54" s="84" t="b">
        <v>0</v>
      </c>
    </row>
    <row r="55" spans="1:79">
      <c r="A55" s="5" t="s">
        <v>263</v>
      </c>
      <c r="B55" s="5" t="s">
        <v>251</v>
      </c>
      <c r="C55" s="5" t="s">
        <v>248</v>
      </c>
      <c r="D55" s="84">
        <v>0.42683502659364186</v>
      </c>
      <c r="E55" s="84" t="b">
        <v>1</v>
      </c>
      <c r="F55" s="84">
        <v>0.86487121489908469</v>
      </c>
      <c r="G55" s="84" t="b">
        <v>1</v>
      </c>
      <c r="H55" s="84">
        <v>1.7052399437115915</v>
      </c>
      <c r="I55" s="84" t="b">
        <v>1</v>
      </c>
      <c r="J55" s="84">
        <v>1.3924719292301433</v>
      </c>
      <c r="K55" s="84" t="b">
        <v>1</v>
      </c>
      <c r="L55" s="84">
        <v>1.821656175768553</v>
      </c>
      <c r="M55" s="84" t="b">
        <v>0</v>
      </c>
      <c r="N55" s="84">
        <v>1.5039408777965027</v>
      </c>
      <c r="O55" s="84" t="b">
        <v>1</v>
      </c>
      <c r="P55" s="84">
        <v>1.5546820924641316</v>
      </c>
      <c r="Q55" s="84" t="b">
        <v>1</v>
      </c>
      <c r="R55" s="84">
        <v>2.9721032079482046</v>
      </c>
      <c r="S55" s="84" t="b">
        <v>0</v>
      </c>
      <c r="T55" s="84">
        <v>12.761160647335496</v>
      </c>
      <c r="U55" s="84" t="b">
        <v>0</v>
      </c>
      <c r="V55" s="84">
        <v>0.38199301283700399</v>
      </c>
      <c r="W55" s="84" t="b">
        <v>1</v>
      </c>
      <c r="X55" s="84">
        <v>1.6628842326330704</v>
      </c>
      <c r="Y55" s="84" t="b">
        <v>0</v>
      </c>
      <c r="Z55" s="84">
        <v>0.86349961623897742</v>
      </c>
      <c r="AA55" s="84" t="b">
        <v>1</v>
      </c>
      <c r="AB55" s="84">
        <v>12.157248056706216</v>
      </c>
      <c r="AC55" s="84" t="b">
        <v>0</v>
      </c>
      <c r="AD55" s="84">
        <v>3.1710620179968481</v>
      </c>
      <c r="AE55" s="84" t="b">
        <v>0</v>
      </c>
      <c r="AF55" s="84">
        <v>0.61317485241429714</v>
      </c>
      <c r="AG55" s="84" t="b">
        <v>0</v>
      </c>
      <c r="AH55" s="84">
        <v>1.6691500465905569</v>
      </c>
      <c r="AI55" s="84" t="b">
        <v>1</v>
      </c>
      <c r="AJ55" s="84">
        <v>18.391714554464212</v>
      </c>
      <c r="AK55" s="84" t="b">
        <v>0</v>
      </c>
      <c r="AL55" s="84">
        <v>5.4426089057387328</v>
      </c>
      <c r="AM55" s="84" t="b">
        <v>0</v>
      </c>
      <c r="AN55" s="84">
        <v>32.205606850656764</v>
      </c>
      <c r="AO55" s="84" t="b">
        <v>0</v>
      </c>
      <c r="AP55" s="84">
        <v>1.9304137627582445</v>
      </c>
      <c r="AQ55" s="84" t="b">
        <v>0</v>
      </c>
      <c r="AR55" s="84">
        <v>1.5991633416024571</v>
      </c>
      <c r="AS55" s="84" t="b">
        <v>1</v>
      </c>
      <c r="AT55" s="84">
        <v>59.625214119200571</v>
      </c>
      <c r="AU55" s="84" t="b">
        <v>0</v>
      </c>
      <c r="AV55" s="84">
        <v>2.9267811651666134</v>
      </c>
      <c r="AW55" s="84" t="b">
        <v>0</v>
      </c>
      <c r="AX55" s="84">
        <v>3.6599852922458962</v>
      </c>
      <c r="AY55" s="84" t="b">
        <v>0</v>
      </c>
      <c r="AZ55" s="84">
        <v>11.712523356479347</v>
      </c>
      <c r="BA55" s="84" t="b">
        <v>0</v>
      </c>
      <c r="BB55" s="84">
        <v>1.7091517536576217</v>
      </c>
      <c r="BC55" s="84" t="b">
        <v>0</v>
      </c>
      <c r="BD55" s="84">
        <v>1.8048588356452393</v>
      </c>
      <c r="BE55" s="84" t="b">
        <v>1</v>
      </c>
      <c r="BF55" s="84">
        <v>29.001128149741898</v>
      </c>
      <c r="BG55" s="84" t="b">
        <v>0</v>
      </c>
      <c r="BH55" s="84">
        <v>7.631364379808006</v>
      </c>
      <c r="BI55" s="84" t="b">
        <v>0</v>
      </c>
      <c r="BJ55" s="84">
        <v>12.860228995744633</v>
      </c>
      <c r="BK55" s="84" t="b">
        <v>0</v>
      </c>
      <c r="BL55" s="84">
        <v>1.0279253595189131</v>
      </c>
      <c r="BM55" s="84" t="b">
        <v>1</v>
      </c>
      <c r="BN55" s="84">
        <v>8.9117956947836117</v>
      </c>
      <c r="BO55" s="84" t="b">
        <v>0</v>
      </c>
      <c r="BP55" s="84">
        <v>2.2934707909821785</v>
      </c>
      <c r="BQ55" s="84" t="b">
        <v>0</v>
      </c>
      <c r="BR55" s="84">
        <v>8.4341256308703052</v>
      </c>
      <c r="BS55" s="84" t="b">
        <v>0</v>
      </c>
      <c r="BT55" s="84">
        <v>1.5027115935900563</v>
      </c>
      <c r="BU55" s="84" t="b">
        <v>1</v>
      </c>
      <c r="BV55" s="84">
        <v>5.4017309059980283</v>
      </c>
      <c r="BW55" s="84" t="b">
        <v>0</v>
      </c>
      <c r="BX55" s="84">
        <v>1.3424292136478182</v>
      </c>
      <c r="BY55" s="84" t="b">
        <v>1</v>
      </c>
      <c r="BZ55" s="84">
        <v>1.4898723396424913</v>
      </c>
      <c r="CA55" s="84" t="b">
        <v>1</v>
      </c>
    </row>
    <row r="56" spans="1:79">
      <c r="A56" s="5" t="s">
        <v>264</v>
      </c>
      <c r="B56" s="5" t="s">
        <v>253</v>
      </c>
      <c r="C56" s="5" t="s">
        <v>248</v>
      </c>
      <c r="D56" s="84">
        <v>0.33778662822074301</v>
      </c>
      <c r="E56" s="84" t="b">
        <v>1</v>
      </c>
      <c r="F56" s="84">
        <v>0.68443757734077959</v>
      </c>
      <c r="G56" s="84" t="b">
        <v>1</v>
      </c>
      <c r="H56" s="84">
        <v>1.3494844963650139</v>
      </c>
      <c r="I56" s="84" t="b">
        <v>1</v>
      </c>
      <c r="J56" s="84">
        <v>1.101967665635081</v>
      </c>
      <c r="K56" s="84" t="b">
        <v>1</v>
      </c>
      <c r="L56" s="84">
        <v>0.83200053742610935</v>
      </c>
      <c r="M56" s="84" t="b">
        <v>1</v>
      </c>
      <c r="N56" s="84">
        <v>1.1901814202278791</v>
      </c>
      <c r="O56" s="84" t="b">
        <v>1</v>
      </c>
      <c r="P56" s="84">
        <v>1.2303367560052325</v>
      </c>
      <c r="Q56" s="84" t="b">
        <v>1</v>
      </c>
      <c r="R56" s="84">
        <v>1.341867329065022</v>
      </c>
      <c r="S56" s="84" t="b">
        <v>1</v>
      </c>
      <c r="T56" s="84">
        <v>1.3803608391998436</v>
      </c>
      <c r="U56" s="84" t="b">
        <v>1</v>
      </c>
      <c r="V56" s="84">
        <v>0.302299773380446</v>
      </c>
      <c r="W56" s="84" t="b">
        <v>1</v>
      </c>
      <c r="X56" s="84">
        <v>1.3002109415488261</v>
      </c>
      <c r="Y56" s="84" t="b">
        <v>1</v>
      </c>
      <c r="Z56" s="84">
        <v>0.68335212826138425</v>
      </c>
      <c r="AA56" s="84" t="b">
        <v>1</v>
      </c>
      <c r="AB56" s="84">
        <v>6.5189534310883754</v>
      </c>
      <c r="AC56" s="84" t="b">
        <v>0</v>
      </c>
      <c r="AD56" s="84">
        <v>3.8282023892621315</v>
      </c>
      <c r="AE56" s="84" t="b">
        <v>0</v>
      </c>
      <c r="AF56" s="84">
        <v>2.7911554866603376</v>
      </c>
      <c r="AG56" s="84" t="b">
        <v>0</v>
      </c>
      <c r="AH56" s="84">
        <v>1.3209238490380228</v>
      </c>
      <c r="AI56" s="84" t="b">
        <v>1</v>
      </c>
      <c r="AJ56" s="84">
        <v>8.015170353531996</v>
      </c>
      <c r="AK56" s="84" t="b">
        <v>0</v>
      </c>
      <c r="AL56" s="84">
        <v>3.293462066738527</v>
      </c>
      <c r="AM56" s="84" t="b">
        <v>0</v>
      </c>
      <c r="AN56" s="84">
        <v>23.797145327418871</v>
      </c>
      <c r="AO56" s="84" t="b">
        <v>0</v>
      </c>
      <c r="AP56" s="84">
        <v>4.2080117018401584</v>
      </c>
      <c r="AQ56" s="84" t="b">
        <v>0</v>
      </c>
      <c r="AR56" s="84">
        <v>1.2655381106958028</v>
      </c>
      <c r="AS56" s="84" t="b">
        <v>1</v>
      </c>
      <c r="AT56" s="84">
        <v>34.855194646318161</v>
      </c>
      <c r="AU56" s="84" t="b">
        <v>0</v>
      </c>
      <c r="AV56" s="84">
        <v>1.6754457410353345</v>
      </c>
      <c r="AW56" s="84" t="b">
        <v>0</v>
      </c>
      <c r="AX56" s="84">
        <v>2.4527716708978522</v>
      </c>
      <c r="AY56" s="84" t="b">
        <v>0</v>
      </c>
      <c r="AZ56" s="84">
        <v>4.3831195628113795</v>
      </c>
      <c r="BA56" s="84" t="b">
        <v>0</v>
      </c>
      <c r="BB56" s="84">
        <v>1.2139990488275905</v>
      </c>
      <c r="BC56" s="84" t="b">
        <v>1</v>
      </c>
      <c r="BD56" s="84">
        <v>1.4283204107507119</v>
      </c>
      <c r="BE56" s="84" t="b">
        <v>1</v>
      </c>
      <c r="BF56" s="84">
        <v>11.300065803607247</v>
      </c>
      <c r="BG56" s="84" t="b">
        <v>0</v>
      </c>
      <c r="BH56" s="84">
        <v>3.6351440491742215</v>
      </c>
      <c r="BI56" s="84" t="b">
        <v>0</v>
      </c>
      <c r="BJ56" s="84">
        <v>10.583971149980359</v>
      </c>
      <c r="BK56" s="84" t="b">
        <v>0</v>
      </c>
      <c r="BL56" s="84">
        <v>0.92896204593871512</v>
      </c>
      <c r="BM56" s="84" t="b">
        <v>1</v>
      </c>
      <c r="BN56" s="84">
        <v>1.9465593778393659</v>
      </c>
      <c r="BO56" s="84" t="b">
        <v>0</v>
      </c>
      <c r="BP56" s="84">
        <v>1.1259961479733842</v>
      </c>
      <c r="BQ56" s="84" t="b">
        <v>1</v>
      </c>
      <c r="BR56" s="84">
        <v>2.6729170109614429</v>
      </c>
      <c r="BS56" s="84" t="b">
        <v>0</v>
      </c>
      <c r="BT56" s="84">
        <v>1.189208595268938</v>
      </c>
      <c r="BU56" s="84" t="b">
        <v>1</v>
      </c>
      <c r="BV56" s="84">
        <v>12.38797779563604</v>
      </c>
      <c r="BW56" s="84" t="b">
        <v>0</v>
      </c>
      <c r="BX56" s="84">
        <v>1.0623651046679932</v>
      </c>
      <c r="BY56" s="84" t="b">
        <v>1</v>
      </c>
      <c r="BZ56" s="84">
        <v>1.179047928899946</v>
      </c>
      <c r="CA56" s="84" t="b">
        <v>1</v>
      </c>
    </row>
    <row r="57" spans="1:79">
      <c r="A57" s="5" t="s">
        <v>268</v>
      </c>
      <c r="B57" s="5" t="s">
        <v>255</v>
      </c>
      <c r="C57" s="5" t="s">
        <v>248</v>
      </c>
      <c r="D57" s="84">
        <v>0.38545134602929887</v>
      </c>
      <c r="E57" s="84" t="b">
        <v>1</v>
      </c>
      <c r="F57" s="84">
        <v>0.78101784800857066</v>
      </c>
      <c r="G57" s="84" t="b">
        <v>1</v>
      </c>
      <c r="H57" s="84">
        <v>1.5399088421867337</v>
      </c>
      <c r="I57" s="84" t="b">
        <v>1</v>
      </c>
      <c r="J57" s="84">
        <v>1.2574651703566833</v>
      </c>
      <c r="K57" s="84" t="b">
        <v>1</v>
      </c>
      <c r="L57" s="84">
        <v>0.94940326305166745</v>
      </c>
      <c r="M57" s="84" t="b">
        <v>1</v>
      </c>
      <c r="N57" s="84">
        <v>1.3581266755950492</v>
      </c>
      <c r="O57" s="84" t="b">
        <v>1</v>
      </c>
      <c r="P57" s="84">
        <v>1.4039482888044523</v>
      </c>
      <c r="Q57" s="84" t="b">
        <v>1</v>
      </c>
      <c r="R57" s="84">
        <v>1.5312168243760302</v>
      </c>
      <c r="S57" s="84" t="b">
        <v>1</v>
      </c>
      <c r="T57" s="84">
        <v>1.5751421134646297</v>
      </c>
      <c r="U57" s="84" t="b">
        <v>1</v>
      </c>
      <c r="V57" s="84">
        <v>0.34495697821909654</v>
      </c>
      <c r="W57" s="84" t="b">
        <v>1</v>
      </c>
      <c r="X57" s="84">
        <v>1.483682347586905</v>
      </c>
      <c r="Y57" s="84" t="b">
        <v>1</v>
      </c>
      <c r="Z57" s="84">
        <v>0.77977923234488078</v>
      </c>
      <c r="AA57" s="84" t="b">
        <v>1</v>
      </c>
      <c r="AB57" s="84">
        <v>4.8947819689761172</v>
      </c>
      <c r="AC57" s="84" t="b">
        <v>0</v>
      </c>
      <c r="AD57" s="84">
        <v>2.4913769990043528</v>
      </c>
      <c r="AE57" s="84" t="b">
        <v>0</v>
      </c>
      <c r="AF57" s="84">
        <v>0.86427382731529601</v>
      </c>
      <c r="AG57" s="84" t="b">
        <v>0</v>
      </c>
      <c r="AH57" s="84">
        <v>1.5073180317877426</v>
      </c>
      <c r="AI57" s="84" t="b">
        <v>1</v>
      </c>
      <c r="AJ57" s="84">
        <v>10.642947773193255</v>
      </c>
      <c r="AK57" s="84" t="b">
        <v>0</v>
      </c>
      <c r="AL57" s="84">
        <v>2.4208609622548578</v>
      </c>
      <c r="AM57" s="84" t="b">
        <v>0</v>
      </c>
      <c r="AN57" s="84">
        <v>21.550721072613353</v>
      </c>
      <c r="AO57" s="84" t="b">
        <v>0</v>
      </c>
      <c r="AP57" s="84">
        <v>1.4150597061119763</v>
      </c>
      <c r="AQ57" s="84" t="b">
        <v>1</v>
      </c>
      <c r="AR57" s="84">
        <v>1.4441168698374118</v>
      </c>
      <c r="AS57" s="84" t="b">
        <v>1</v>
      </c>
      <c r="AT57" s="84">
        <v>46.47701204085979</v>
      </c>
      <c r="AU57" s="84" t="b">
        <v>0</v>
      </c>
      <c r="AV57" s="84">
        <v>2.6032660199734918</v>
      </c>
      <c r="AW57" s="84" t="b">
        <v>0</v>
      </c>
      <c r="AX57" s="84">
        <v>2.5676911427358329</v>
      </c>
      <c r="AY57" s="84" t="b">
        <v>0</v>
      </c>
      <c r="AZ57" s="84">
        <v>6.1829203399452597</v>
      </c>
      <c r="BA57" s="84" t="b">
        <v>0</v>
      </c>
      <c r="BB57" s="84">
        <v>1.3853051848549989</v>
      </c>
      <c r="BC57" s="84" t="b">
        <v>1</v>
      </c>
      <c r="BD57" s="84">
        <v>1.6298692099948986</v>
      </c>
      <c r="BE57" s="84" t="b">
        <v>1</v>
      </c>
      <c r="BF57" s="84">
        <v>21.154966299132017</v>
      </c>
      <c r="BG57" s="84" t="b">
        <v>0</v>
      </c>
      <c r="BH57" s="84">
        <v>4.0322137755959915</v>
      </c>
      <c r="BI57" s="84" t="b">
        <v>0</v>
      </c>
      <c r="BJ57" s="84">
        <v>9.5618687246012097</v>
      </c>
      <c r="BK57" s="84" t="b">
        <v>0</v>
      </c>
      <c r="BL57" s="84">
        <v>1.4377595815168172</v>
      </c>
      <c r="BM57" s="84" t="b">
        <v>1</v>
      </c>
      <c r="BN57" s="84">
        <v>4.1198084768598493</v>
      </c>
      <c r="BO57" s="84" t="b">
        <v>0</v>
      </c>
      <c r="BP57" s="84">
        <v>1.2848842867057404</v>
      </c>
      <c r="BQ57" s="84" t="b">
        <v>1</v>
      </c>
      <c r="BR57" s="84">
        <v>3.6725584843343593</v>
      </c>
      <c r="BS57" s="84" t="b">
        <v>0</v>
      </c>
      <c r="BT57" s="84">
        <v>1.3570165763236546</v>
      </c>
      <c r="BU57" s="84" t="b">
        <v>1</v>
      </c>
      <c r="BV57" s="84">
        <v>5.0046958715719283</v>
      </c>
      <c r="BW57" s="84" t="b">
        <v>0</v>
      </c>
      <c r="BX57" s="84">
        <v>1.212274333432861</v>
      </c>
      <c r="BY57" s="84" t="b">
        <v>1</v>
      </c>
      <c r="BZ57" s="84">
        <v>1.3454221489506348</v>
      </c>
      <c r="CA57" s="84" t="b">
        <v>1</v>
      </c>
    </row>
    <row r="58" spans="1:79">
      <c r="A58" s="5" t="s">
        <v>265</v>
      </c>
      <c r="B58" s="5" t="s">
        <v>257</v>
      </c>
      <c r="C58" s="5" t="s">
        <v>248</v>
      </c>
      <c r="D58" s="84">
        <v>0.24011879012161019</v>
      </c>
      <c r="E58" s="84" t="b">
        <v>1</v>
      </c>
      <c r="F58" s="84">
        <v>0.48653886582340949</v>
      </c>
      <c r="G58" s="84" t="b">
        <v>1</v>
      </c>
      <c r="H58" s="84">
        <v>0.95929370046963558</v>
      </c>
      <c r="I58" s="84" t="b">
        <v>1</v>
      </c>
      <c r="J58" s="84">
        <v>0.78334404182664374</v>
      </c>
      <c r="K58" s="84" t="b">
        <v>1</v>
      </c>
      <c r="L58" s="84">
        <v>0.90464765169685635</v>
      </c>
      <c r="M58" s="84" t="b">
        <v>0</v>
      </c>
      <c r="N58" s="84">
        <v>0.84605161594371348</v>
      </c>
      <c r="O58" s="84" t="b">
        <v>1</v>
      </c>
      <c r="P58" s="84">
        <v>0.98158122191015817</v>
      </c>
      <c r="Q58" s="84" t="b">
        <v>0</v>
      </c>
      <c r="R58" s="84">
        <v>0.95387896571277997</v>
      </c>
      <c r="S58" s="84" t="b">
        <v>1</v>
      </c>
      <c r="T58" s="84">
        <v>2.211967938146628</v>
      </c>
      <c r="U58" s="84" t="b">
        <v>0</v>
      </c>
      <c r="V58" s="84">
        <v>0.21489262680556315</v>
      </c>
      <c r="W58" s="84" t="b">
        <v>1</v>
      </c>
      <c r="X58" s="84">
        <v>1.1848047303083449</v>
      </c>
      <c r="Y58" s="84" t="b">
        <v>0</v>
      </c>
      <c r="Z58" s="84">
        <v>0.75396106616415981</v>
      </c>
      <c r="AA58" s="84" t="b">
        <v>0</v>
      </c>
      <c r="AB58" s="84">
        <v>10.220013668496504</v>
      </c>
      <c r="AC58" s="84" t="b">
        <v>0</v>
      </c>
      <c r="AD58" s="84">
        <v>3.2776456608555589</v>
      </c>
      <c r="AE58" s="84" t="b">
        <v>0</v>
      </c>
      <c r="AF58" s="84">
        <v>0.6300552522242816</v>
      </c>
      <c r="AG58" s="84" t="b">
        <v>0</v>
      </c>
      <c r="AH58" s="84">
        <v>0.93899109667098724</v>
      </c>
      <c r="AI58" s="84" t="b">
        <v>1</v>
      </c>
      <c r="AJ58" s="84">
        <v>14.030052991556916</v>
      </c>
      <c r="AK58" s="84" t="b">
        <v>0</v>
      </c>
      <c r="AL58" s="84">
        <v>5.7416636433257269</v>
      </c>
      <c r="AM58" s="84" t="b">
        <v>0</v>
      </c>
      <c r="AN58" s="84">
        <v>24.760164739408363</v>
      </c>
      <c r="AO58" s="84" t="b">
        <v>0</v>
      </c>
      <c r="AP58" s="84">
        <v>2.9141209049684624</v>
      </c>
      <c r="AQ58" s="84" t="b">
        <v>0</v>
      </c>
      <c r="AR58" s="84">
        <v>0.89961962554207375</v>
      </c>
      <c r="AS58" s="84" t="b">
        <v>1</v>
      </c>
      <c r="AT58" s="84">
        <v>40.596548090343049</v>
      </c>
      <c r="AU58" s="84" t="b">
        <v>0</v>
      </c>
      <c r="AV58" s="84">
        <v>2.8176030927939406</v>
      </c>
      <c r="AW58" s="84" t="b">
        <v>0</v>
      </c>
      <c r="AX58" s="84">
        <v>1.1751849720425303</v>
      </c>
      <c r="AY58" s="84" t="b">
        <v>0</v>
      </c>
      <c r="AZ58" s="84">
        <v>3.7776895953391851</v>
      </c>
      <c r="BA58" s="84" t="b">
        <v>0</v>
      </c>
      <c r="BB58" s="84">
        <v>0.86298260043251085</v>
      </c>
      <c r="BC58" s="84" t="b">
        <v>1</v>
      </c>
      <c r="BD58" s="84">
        <v>2.6517468410594658</v>
      </c>
      <c r="BE58" s="84" t="b">
        <v>0</v>
      </c>
      <c r="BF58" s="84">
        <v>9.293401520177575</v>
      </c>
      <c r="BG58" s="84" t="b">
        <v>0</v>
      </c>
      <c r="BH58" s="84">
        <v>2.2259661326752416</v>
      </c>
      <c r="BI58" s="84" t="b">
        <v>0</v>
      </c>
      <c r="BJ58" s="84">
        <v>15.09514920191477</v>
      </c>
      <c r="BK58" s="84" t="b">
        <v>0</v>
      </c>
      <c r="BL58" s="84">
        <v>0.84030124936577066</v>
      </c>
      <c r="BM58" s="84" t="b">
        <v>1</v>
      </c>
      <c r="BN58" s="84">
        <v>1.144819913867182</v>
      </c>
      <c r="BO58" s="84" t="b">
        <v>0</v>
      </c>
      <c r="BP58" s="84">
        <v>0.8004249136714624</v>
      </c>
      <c r="BQ58" s="84" t="b">
        <v>1</v>
      </c>
      <c r="BR58" s="84">
        <v>2.5610512947945039</v>
      </c>
      <c r="BS58" s="84" t="b">
        <v>0</v>
      </c>
      <c r="BT58" s="84">
        <v>0.84536007420515669</v>
      </c>
      <c r="BU58" s="84" t="b">
        <v>1</v>
      </c>
      <c r="BV58" s="84">
        <v>1.1144446174088833</v>
      </c>
      <c r="BW58" s="84" t="b">
        <v>0</v>
      </c>
      <c r="BX58" s="84">
        <v>0.7551921902414469</v>
      </c>
      <c r="BY58" s="84" t="b">
        <v>1</v>
      </c>
      <c r="BZ58" s="84">
        <v>0.83813726929957799</v>
      </c>
      <c r="CA58" s="84" t="b">
        <v>1</v>
      </c>
    </row>
    <row r="59" spans="1:79">
      <c r="A59" s="5" t="s">
        <v>312</v>
      </c>
      <c r="B59" s="5" t="s">
        <v>313</v>
      </c>
      <c r="C59" s="5" t="s">
        <v>314</v>
      </c>
      <c r="D59" s="84">
        <v>0.55017565719991612</v>
      </c>
      <c r="E59" s="84" t="b">
        <v>1</v>
      </c>
      <c r="F59" s="84">
        <v>1.1147892262913968</v>
      </c>
      <c r="G59" s="84" t="b">
        <v>1</v>
      </c>
      <c r="H59" s="84">
        <v>13.840085283283672</v>
      </c>
      <c r="I59" s="84" t="b">
        <v>0</v>
      </c>
      <c r="J59" s="84">
        <v>9.9592112921334763</v>
      </c>
      <c r="K59" s="84" t="b">
        <v>0</v>
      </c>
      <c r="L59" s="84">
        <v>2.8605473198922904</v>
      </c>
      <c r="M59" s="84" t="b">
        <v>0</v>
      </c>
      <c r="N59" s="84">
        <v>1.9385280243630196</v>
      </c>
      <c r="O59" s="84" t="b">
        <v>1</v>
      </c>
      <c r="P59" s="84">
        <v>5.1386652033424731</v>
      </c>
      <c r="Q59" s="84" t="b">
        <v>0</v>
      </c>
      <c r="R59" s="84">
        <v>2.2939226669298001</v>
      </c>
      <c r="S59" s="84" t="b">
        <v>0</v>
      </c>
      <c r="T59" s="84">
        <v>3.5462798709026702</v>
      </c>
      <c r="U59" s="84" t="b">
        <v>0</v>
      </c>
      <c r="V59" s="84">
        <v>0.49237584497360282</v>
      </c>
      <c r="W59" s="84" t="b">
        <v>1</v>
      </c>
      <c r="X59" s="84">
        <v>2.1177404595118272</v>
      </c>
      <c r="Y59" s="84" t="b">
        <v>1</v>
      </c>
      <c r="Z59" s="84">
        <v>3.0627781941654724</v>
      </c>
      <c r="AA59" s="84" t="b">
        <v>0</v>
      </c>
      <c r="AB59" s="84">
        <v>1.7408440025318244</v>
      </c>
      <c r="AC59" s="84" t="b">
        <v>1</v>
      </c>
      <c r="AD59" s="84">
        <v>2.4689080454740453</v>
      </c>
      <c r="AE59" s="84" t="b">
        <v>0</v>
      </c>
      <c r="AF59" s="84">
        <v>0.80049280907870468</v>
      </c>
      <c r="AG59" s="84" t="b">
        <v>0</v>
      </c>
      <c r="AH59" s="84">
        <v>5.7079612912922872</v>
      </c>
      <c r="AI59" s="84" t="b">
        <v>0</v>
      </c>
      <c r="AJ59" s="84">
        <v>1.6955580978328149</v>
      </c>
      <c r="AK59" s="84" t="b">
        <v>1</v>
      </c>
      <c r="AL59" s="84">
        <v>2.1369931777548246</v>
      </c>
      <c r="AM59" s="84" t="b">
        <v>1</v>
      </c>
      <c r="AN59" s="84">
        <v>3.888645374705868</v>
      </c>
      <c r="AO59" s="84" t="b">
        <v>0</v>
      </c>
      <c r="AP59" s="84">
        <v>2.0197916333858101</v>
      </c>
      <c r="AQ59" s="84" t="b">
        <v>1</v>
      </c>
      <c r="AR59" s="84">
        <v>2.0612665025585124</v>
      </c>
      <c r="AS59" s="84" t="b">
        <v>1</v>
      </c>
      <c r="AT59" s="84">
        <v>5.0872820318082868</v>
      </c>
      <c r="AU59" s="84" t="b">
        <v>0</v>
      </c>
      <c r="AV59" s="84">
        <v>1.6350785517342896</v>
      </c>
      <c r="AW59" s="84" t="b">
        <v>1</v>
      </c>
      <c r="AX59" s="84">
        <v>0.60061334184145676</v>
      </c>
      <c r="AY59" s="84" t="b">
        <v>1</v>
      </c>
      <c r="AZ59" s="84">
        <v>1.840555735663739</v>
      </c>
      <c r="BA59" s="84" t="b">
        <v>1</v>
      </c>
      <c r="BB59" s="84">
        <v>1.9773213879038238</v>
      </c>
      <c r="BC59" s="84" t="b">
        <v>1</v>
      </c>
      <c r="BD59" s="84">
        <v>2.3264009141394735</v>
      </c>
      <c r="BE59" s="84" t="b">
        <v>1</v>
      </c>
      <c r="BF59" s="84">
        <v>2.2825651669858735</v>
      </c>
      <c r="BG59" s="84" t="b">
        <v>0</v>
      </c>
      <c r="BH59" s="84">
        <v>1.7778043186928527</v>
      </c>
      <c r="BI59" s="84" t="b">
        <v>1</v>
      </c>
      <c r="BJ59" s="84">
        <v>1.9630731481324522</v>
      </c>
      <c r="BK59" s="84" t="b">
        <v>1</v>
      </c>
      <c r="BL59" s="84">
        <v>0.85011213216683035</v>
      </c>
      <c r="BM59" s="84" t="b">
        <v>1</v>
      </c>
      <c r="BN59" s="84">
        <v>2.1575056143982949</v>
      </c>
      <c r="BO59" s="84" t="b">
        <v>1</v>
      </c>
      <c r="BP59" s="84">
        <v>1.8339851816484316</v>
      </c>
      <c r="BQ59" s="84" t="b">
        <v>1</v>
      </c>
      <c r="BR59" s="84">
        <v>1.8920359058944201</v>
      </c>
      <c r="BS59" s="84" t="b">
        <v>1</v>
      </c>
      <c r="BT59" s="84">
        <v>1.9369435193340756</v>
      </c>
      <c r="BU59" s="84" t="b">
        <v>1</v>
      </c>
      <c r="BV59" s="84">
        <v>1.701620361705934</v>
      </c>
      <c r="BW59" s="84" t="b">
        <v>1</v>
      </c>
      <c r="BX59" s="84">
        <v>1.7303450486648901</v>
      </c>
      <c r="BY59" s="84" t="b">
        <v>1</v>
      </c>
      <c r="BZ59" s="84">
        <v>1.9203941629353489</v>
      </c>
      <c r="CA59" s="84" t="b">
        <v>1</v>
      </c>
    </row>
    <row r="60" spans="1:79">
      <c r="A60" s="5" t="s">
        <v>264</v>
      </c>
      <c r="B60" s="5" t="s">
        <v>316</v>
      </c>
      <c r="C60" s="5" t="s">
        <v>314</v>
      </c>
      <c r="D60" s="84">
        <v>0.31207380319285266</v>
      </c>
      <c r="E60" s="84" t="b">
        <v>1</v>
      </c>
      <c r="F60" s="84">
        <v>0.63233716187621047</v>
      </c>
      <c r="G60" s="84" t="b">
        <v>1</v>
      </c>
      <c r="H60" s="84">
        <v>6.0786303587081152</v>
      </c>
      <c r="I60" s="84" t="b">
        <v>0</v>
      </c>
      <c r="J60" s="84">
        <v>7.1450966714022561</v>
      </c>
      <c r="K60" s="84" t="b">
        <v>0</v>
      </c>
      <c r="L60" s="84">
        <v>0.7686674080046334</v>
      </c>
      <c r="M60" s="84" t="b">
        <v>1</v>
      </c>
      <c r="N60" s="84">
        <v>1.0995830245158777</v>
      </c>
      <c r="O60" s="84" t="b">
        <v>1</v>
      </c>
      <c r="P60" s="84">
        <v>3.8148375731559905</v>
      </c>
      <c r="Q60" s="84" t="b">
        <v>0</v>
      </c>
      <c r="R60" s="84">
        <v>2.5324603327697686</v>
      </c>
      <c r="S60" s="84" t="b">
        <v>0</v>
      </c>
      <c r="T60" s="84">
        <v>2.176292214001196</v>
      </c>
      <c r="U60" s="84" t="b">
        <v>0</v>
      </c>
      <c r="V60" s="84">
        <v>0.27928826099511056</v>
      </c>
      <c r="W60" s="84" t="b">
        <v>1</v>
      </c>
      <c r="X60" s="84">
        <v>2.487384065042527</v>
      </c>
      <c r="Y60" s="84" t="b">
        <v>0</v>
      </c>
      <c r="Z60" s="84">
        <v>3.0683739317066685</v>
      </c>
      <c r="AA60" s="84" t="b">
        <v>0</v>
      </c>
      <c r="AB60" s="84">
        <v>3.7436525059285026</v>
      </c>
      <c r="AC60" s="84" t="b">
        <v>0</v>
      </c>
      <c r="AD60" s="84">
        <v>5.5346828365969722</v>
      </c>
      <c r="AE60" s="84" t="b">
        <v>0</v>
      </c>
      <c r="AF60" s="84">
        <v>1.7970215547290054</v>
      </c>
      <c r="AG60" s="84" t="b">
        <v>0</v>
      </c>
      <c r="AH60" s="84">
        <v>7.4927926242341965</v>
      </c>
      <c r="AI60" s="84" t="b">
        <v>0</v>
      </c>
      <c r="AJ60" s="84">
        <v>3.0077803932115681</v>
      </c>
      <c r="AK60" s="84" t="b">
        <v>0</v>
      </c>
      <c r="AL60" s="84">
        <v>3.5391468011218268</v>
      </c>
      <c r="AM60" s="84" t="b">
        <v>0</v>
      </c>
      <c r="AN60" s="84">
        <v>7.8308880601107482</v>
      </c>
      <c r="AO60" s="84" t="b">
        <v>0</v>
      </c>
      <c r="AP60" s="84">
        <v>5.4984954122396106</v>
      </c>
      <c r="AQ60" s="84" t="b">
        <v>0</v>
      </c>
      <c r="AR60" s="84">
        <v>1.9476535559530994</v>
      </c>
      <c r="AS60" s="84" t="b">
        <v>0</v>
      </c>
      <c r="AT60" s="84">
        <v>10.053100695736248</v>
      </c>
      <c r="AU60" s="84" t="b">
        <v>0</v>
      </c>
      <c r="AV60" s="84">
        <v>0.92745866793842424</v>
      </c>
      <c r="AW60" s="84" t="b">
        <v>1</v>
      </c>
      <c r="AX60" s="84">
        <v>1.386992509096205</v>
      </c>
      <c r="AY60" s="84" t="b">
        <v>0</v>
      </c>
      <c r="AZ60" s="84">
        <v>1.0440106189727099</v>
      </c>
      <c r="BA60" s="84" t="b">
        <v>1</v>
      </c>
      <c r="BB60" s="84">
        <v>1.121587619485485</v>
      </c>
      <c r="BC60" s="84" t="b">
        <v>1</v>
      </c>
      <c r="BD60" s="84">
        <v>1.9026939307982633</v>
      </c>
      <c r="BE60" s="84" t="b">
        <v>0</v>
      </c>
      <c r="BF60" s="84">
        <v>1.3203984066468841</v>
      </c>
      <c r="BG60" s="84" t="b">
        <v>0</v>
      </c>
      <c r="BH60" s="84">
        <v>2.4461869373763037</v>
      </c>
      <c r="BI60" s="84" t="b">
        <v>0</v>
      </c>
      <c r="BJ60" s="84">
        <v>4.1780879713344392</v>
      </c>
      <c r="BK60" s="84" t="b">
        <v>0</v>
      </c>
      <c r="BL60" s="84">
        <v>0.80938696067321458</v>
      </c>
      <c r="BM60" s="84" t="b">
        <v>1</v>
      </c>
      <c r="BN60" s="84">
        <v>1.2237927536124198</v>
      </c>
      <c r="BO60" s="84" t="b">
        <v>1</v>
      </c>
      <c r="BP60" s="84">
        <v>1.0402836315027864</v>
      </c>
      <c r="BQ60" s="84" t="b">
        <v>1</v>
      </c>
      <c r="BR60" s="84">
        <v>1.0732114974606259</v>
      </c>
      <c r="BS60" s="84" t="b">
        <v>1</v>
      </c>
      <c r="BT60" s="84">
        <v>1.0986842524526472</v>
      </c>
      <c r="BU60" s="84" t="b">
        <v>1</v>
      </c>
      <c r="BV60" s="84">
        <v>3.9700194292013546</v>
      </c>
      <c r="BW60" s="84" t="b">
        <v>0</v>
      </c>
      <c r="BX60" s="84">
        <v>0.98149627869950828</v>
      </c>
      <c r="BY60" s="84" t="b">
        <v>1</v>
      </c>
      <c r="BZ60" s="84">
        <v>1.0892970312549126</v>
      </c>
      <c r="CA60" s="84" t="b">
        <v>1</v>
      </c>
    </row>
    <row r="61" spans="1:79">
      <c r="A61" s="5" t="s">
        <v>267</v>
      </c>
      <c r="B61" s="5" t="s">
        <v>317</v>
      </c>
      <c r="C61" s="5" t="s">
        <v>314</v>
      </c>
      <c r="D61" s="84">
        <v>0.47097821327650774</v>
      </c>
      <c r="E61" s="84" t="b">
        <v>0</v>
      </c>
      <c r="F61" s="84">
        <v>0.40534176958282986</v>
      </c>
      <c r="G61" s="84" t="b">
        <v>1</v>
      </c>
      <c r="H61" s="84">
        <v>1.8065268146856457</v>
      </c>
      <c r="I61" s="84" t="b">
        <v>0</v>
      </c>
      <c r="J61" s="84">
        <v>1.4944425747834338</v>
      </c>
      <c r="K61" s="84" t="b">
        <v>0</v>
      </c>
      <c r="L61" s="84">
        <v>0.49273240000125162</v>
      </c>
      <c r="M61" s="84" t="b">
        <v>1</v>
      </c>
      <c r="N61" s="84">
        <v>0.704856452905673</v>
      </c>
      <c r="O61" s="84" t="b">
        <v>1</v>
      </c>
      <c r="P61" s="84">
        <v>0.84062251833957025</v>
      </c>
      <c r="Q61" s="84" t="b">
        <v>0</v>
      </c>
      <c r="R61" s="84">
        <v>1.1637377011332803</v>
      </c>
      <c r="S61" s="84" t="b">
        <v>0</v>
      </c>
      <c r="T61" s="84">
        <v>0.81748566085161378</v>
      </c>
      <c r="U61" s="84" t="b">
        <v>1</v>
      </c>
      <c r="V61" s="84">
        <v>0.17902980365659954</v>
      </c>
      <c r="W61" s="84" t="b">
        <v>1</v>
      </c>
      <c r="X61" s="84">
        <v>2.3095219637016058</v>
      </c>
      <c r="Y61" s="84" t="b">
        <v>0</v>
      </c>
      <c r="Z61" s="84">
        <v>1.5220278225613635</v>
      </c>
      <c r="AA61" s="84" t="b">
        <v>0</v>
      </c>
      <c r="AB61" s="84">
        <v>2.4967345787427591</v>
      </c>
      <c r="AC61" s="84" t="b">
        <v>0</v>
      </c>
      <c r="AD61" s="84">
        <v>4.2959102936677018</v>
      </c>
      <c r="AE61" s="84" t="b">
        <v>0</v>
      </c>
      <c r="AF61" s="84">
        <v>1.595362233876894</v>
      </c>
      <c r="AG61" s="84" t="b">
        <v>0</v>
      </c>
      <c r="AH61" s="84">
        <v>5.5489579450346742</v>
      </c>
      <c r="AI61" s="84" t="b">
        <v>0</v>
      </c>
      <c r="AJ61" s="84">
        <v>2.7010242024451872</v>
      </c>
      <c r="AK61" s="84" t="b">
        <v>0</v>
      </c>
      <c r="AL61" s="84">
        <v>0.77701916723686981</v>
      </c>
      <c r="AM61" s="84" t="b">
        <v>1</v>
      </c>
      <c r="AN61" s="84">
        <v>3.8260107306097697</v>
      </c>
      <c r="AO61" s="84" t="b">
        <v>0</v>
      </c>
      <c r="AP61" s="84">
        <v>2.6457943556599552</v>
      </c>
      <c r="AQ61" s="84" t="b">
        <v>0</v>
      </c>
      <c r="AR61" s="84">
        <v>0.78054422711917881</v>
      </c>
      <c r="AS61" s="84" t="b">
        <v>0</v>
      </c>
      <c r="AT61" s="84">
        <v>2.2630708940548772</v>
      </c>
      <c r="AU61" s="84" t="b">
        <v>0</v>
      </c>
      <c r="AV61" s="84">
        <v>1.1930088788004651</v>
      </c>
      <c r="AW61" s="84" t="b">
        <v>0</v>
      </c>
      <c r="AX61" s="84">
        <v>0.39753034256745468</v>
      </c>
      <c r="AY61" s="84" t="b">
        <v>0</v>
      </c>
      <c r="AZ61" s="84">
        <v>0.66923334143772462</v>
      </c>
      <c r="BA61" s="84" t="b">
        <v>1</v>
      </c>
      <c r="BB61" s="84">
        <v>0.82924948735254278</v>
      </c>
      <c r="BC61" s="84" t="b">
        <v>0</v>
      </c>
      <c r="BD61" s="84">
        <v>0.84588856893914588</v>
      </c>
      <c r="BE61" s="84" t="b">
        <v>1</v>
      </c>
      <c r="BF61" s="84">
        <v>0.76586318957961719</v>
      </c>
      <c r="BG61" s="84" t="b">
        <v>1</v>
      </c>
      <c r="BH61" s="84">
        <v>0.64641667816279591</v>
      </c>
      <c r="BI61" s="84" t="b">
        <v>1</v>
      </c>
      <c r="BJ61" s="84">
        <v>0.71378115693822763</v>
      </c>
      <c r="BK61" s="84" t="b">
        <v>1</v>
      </c>
      <c r="BL61" s="84">
        <v>0.86064680332023136</v>
      </c>
      <c r="BM61" s="84" t="b">
        <v>1</v>
      </c>
      <c r="BN61" s="84">
        <v>0.78447757028870058</v>
      </c>
      <c r="BO61" s="84" t="b">
        <v>1</v>
      </c>
      <c r="BP61" s="84">
        <v>0.66684426202352509</v>
      </c>
      <c r="BQ61" s="84" t="b">
        <v>1</v>
      </c>
      <c r="BR61" s="84">
        <v>0.68795173484124594</v>
      </c>
      <c r="BS61" s="84" t="b">
        <v>1</v>
      </c>
      <c r="BT61" s="84">
        <v>0.70428032061339951</v>
      </c>
      <c r="BU61" s="84" t="b">
        <v>1</v>
      </c>
      <c r="BV61" s="84">
        <v>0.61871589023750262</v>
      </c>
      <c r="BW61" s="84" t="b">
        <v>1</v>
      </c>
      <c r="BX61" s="84">
        <v>0.62916029996811174</v>
      </c>
      <c r="BY61" s="84" t="b">
        <v>1</v>
      </c>
      <c r="BZ61" s="84">
        <v>0.69826290920511647</v>
      </c>
      <c r="CA61" s="84" t="b">
        <v>1</v>
      </c>
    </row>
    <row r="62" spans="1:79">
      <c r="A62" s="5" t="s">
        <v>268</v>
      </c>
      <c r="B62" s="5" t="s">
        <v>318</v>
      </c>
      <c r="C62" s="5" t="s">
        <v>314</v>
      </c>
      <c r="D62" s="84">
        <v>0.38696588013820588</v>
      </c>
      <c r="E62" s="84" t="b">
        <v>1</v>
      </c>
      <c r="F62" s="84">
        <v>0.78408666118735315</v>
      </c>
      <c r="G62" s="84" t="b">
        <v>1</v>
      </c>
      <c r="H62" s="84">
        <v>2.8883863536806524</v>
      </c>
      <c r="I62" s="84" t="b">
        <v>0</v>
      </c>
      <c r="J62" s="84">
        <v>1.9245471742841407</v>
      </c>
      <c r="K62" s="84" t="b">
        <v>0</v>
      </c>
      <c r="L62" s="84">
        <v>0.95313370436368217</v>
      </c>
      <c r="M62" s="84" t="b">
        <v>1</v>
      </c>
      <c r="N62" s="84">
        <v>1.3634630927475497</v>
      </c>
      <c r="O62" s="84" t="b">
        <v>1</v>
      </c>
      <c r="P62" s="84">
        <v>1.4094647504602233</v>
      </c>
      <c r="Q62" s="84" t="b">
        <v>1</v>
      </c>
      <c r="R62" s="84">
        <v>2.2243351121477408</v>
      </c>
      <c r="S62" s="84" t="b">
        <v>0</v>
      </c>
      <c r="T62" s="84">
        <v>1.5813312381928042</v>
      </c>
      <c r="U62" s="84" t="b">
        <v>1</v>
      </c>
      <c r="V62" s="84">
        <v>0.34631239989552937</v>
      </c>
      <c r="W62" s="84" t="b">
        <v>1</v>
      </c>
      <c r="X62" s="84">
        <v>3.6850643241213024</v>
      </c>
      <c r="Y62" s="84" t="b">
        <v>0</v>
      </c>
      <c r="Z62" s="84">
        <v>3.2867794029178232</v>
      </c>
      <c r="AA62" s="84" t="b">
        <v>0</v>
      </c>
      <c r="AB62" s="84">
        <v>2.3876902383566088</v>
      </c>
      <c r="AC62" s="84" t="b">
        <v>0</v>
      </c>
      <c r="AD62" s="84">
        <v>6.3871800063821116</v>
      </c>
      <c r="AE62" s="84" t="b">
        <v>0</v>
      </c>
      <c r="AF62" s="84">
        <v>2.9478194225850092</v>
      </c>
      <c r="AG62" s="84" t="b">
        <v>0</v>
      </c>
      <c r="AH62" s="84">
        <v>10.073293870093895</v>
      </c>
      <c r="AI62" s="84" t="b">
        <v>0</v>
      </c>
      <c r="AJ62" s="84">
        <v>6.1516327913298907</v>
      </c>
      <c r="AK62" s="84" t="b">
        <v>0</v>
      </c>
      <c r="AL62" s="84">
        <v>1.5030534976554817</v>
      </c>
      <c r="AM62" s="84" t="b">
        <v>1</v>
      </c>
      <c r="AN62" s="84">
        <v>6.0566883216688963</v>
      </c>
      <c r="AO62" s="84" t="b">
        <v>0</v>
      </c>
      <c r="AP62" s="84">
        <v>6.0098302695685595</v>
      </c>
      <c r="AQ62" s="84" t="b">
        <v>0</v>
      </c>
      <c r="AR62" s="84">
        <v>1.4879115315059146</v>
      </c>
      <c r="AS62" s="84" t="b">
        <v>0</v>
      </c>
      <c r="AT62" s="84">
        <v>6.5635238864918524</v>
      </c>
      <c r="AU62" s="84" t="b">
        <v>0</v>
      </c>
      <c r="AV62" s="84">
        <v>1.1500319990294527</v>
      </c>
      <c r="AW62" s="84" t="b">
        <v>1</v>
      </c>
      <c r="AX62" s="84">
        <v>1.0344007465789982</v>
      </c>
      <c r="AY62" s="84" t="b">
        <v>0</v>
      </c>
      <c r="AZ62" s="84">
        <v>1.2945543134703605</v>
      </c>
      <c r="BA62" s="84" t="b">
        <v>1</v>
      </c>
      <c r="BB62" s="84">
        <v>1.3907483931232332</v>
      </c>
      <c r="BC62" s="84" t="b">
        <v>1</v>
      </c>
      <c r="BD62" s="84">
        <v>5.5384047824696303</v>
      </c>
      <c r="BE62" s="84" t="b">
        <v>0</v>
      </c>
      <c r="BF62" s="84">
        <v>1.7379689780137249</v>
      </c>
      <c r="BG62" s="84" t="b">
        <v>0</v>
      </c>
      <c r="BH62" s="84">
        <v>1.2504181235457761</v>
      </c>
      <c r="BI62" s="84" t="b">
        <v>1</v>
      </c>
      <c r="BJ62" s="84">
        <v>1.8951730436445042</v>
      </c>
      <c r="BK62" s="84" t="b">
        <v>0</v>
      </c>
      <c r="BL62" s="84">
        <v>0.5448268132431684</v>
      </c>
      <c r="BM62" s="84" t="b">
        <v>1</v>
      </c>
      <c r="BN62" s="84">
        <v>1.5174809136918757</v>
      </c>
      <c r="BO62" s="84" t="b">
        <v>1</v>
      </c>
      <c r="BP62" s="84">
        <v>1.289932916314279</v>
      </c>
      <c r="BQ62" s="84" t="b">
        <v>1</v>
      </c>
      <c r="BR62" s="84">
        <v>1.3307628754492149</v>
      </c>
      <c r="BS62" s="84" t="b">
        <v>1</v>
      </c>
      <c r="BT62" s="84">
        <v>1.3623486316202993</v>
      </c>
      <c r="BU62" s="84" t="b">
        <v>1</v>
      </c>
      <c r="BV62" s="84">
        <v>1.1968341607112627</v>
      </c>
      <c r="BW62" s="84" t="b">
        <v>1</v>
      </c>
      <c r="BX62" s="84">
        <v>1.2170376604941111</v>
      </c>
      <c r="BY62" s="84" t="b">
        <v>1</v>
      </c>
      <c r="BZ62" s="84">
        <v>1.3507086468613461</v>
      </c>
      <c r="CA62" s="84" t="b">
        <v>1</v>
      </c>
    </row>
    <row r="63" spans="1:79">
      <c r="A63" s="5" t="s">
        <v>266</v>
      </c>
      <c r="B63" s="5" t="s">
        <v>319</v>
      </c>
      <c r="C63" s="5" t="s">
        <v>314</v>
      </c>
      <c r="D63" s="84">
        <v>0.66260976507423019</v>
      </c>
      <c r="E63" s="84" t="b">
        <v>1</v>
      </c>
      <c r="F63" s="84">
        <v>1.3426079792400125</v>
      </c>
      <c r="G63" s="84" t="b">
        <v>1</v>
      </c>
      <c r="H63" s="84">
        <v>28.795800210044504</v>
      </c>
      <c r="I63" s="84" t="b">
        <v>0</v>
      </c>
      <c r="J63" s="84">
        <v>14.52215648448966</v>
      </c>
      <c r="K63" s="84" t="b">
        <v>0</v>
      </c>
      <c r="L63" s="84">
        <v>3.2547444187551955</v>
      </c>
      <c r="M63" s="84" t="b">
        <v>0</v>
      </c>
      <c r="N63" s="84">
        <v>2.3720395579740741</v>
      </c>
      <c r="O63" s="84" t="b">
        <v>0</v>
      </c>
      <c r="P63" s="84">
        <v>4.8517595798931445</v>
      </c>
      <c r="Q63" s="84" t="b">
        <v>0</v>
      </c>
      <c r="R63" s="84">
        <v>6.4170888765394647</v>
      </c>
      <c r="S63" s="84" t="b">
        <v>0</v>
      </c>
      <c r="T63" s="84">
        <v>5.0277798154407227</v>
      </c>
      <c r="U63" s="84" t="b">
        <v>0</v>
      </c>
      <c r="V63" s="84">
        <v>0.59299796109960323</v>
      </c>
      <c r="W63" s="84" t="b">
        <v>1</v>
      </c>
      <c r="X63" s="84">
        <v>3.170627995788077</v>
      </c>
      <c r="Y63" s="84" t="b">
        <v>0</v>
      </c>
      <c r="Z63" s="84">
        <v>4.3820337688170641</v>
      </c>
      <c r="AA63" s="84" t="b">
        <v>0</v>
      </c>
      <c r="AB63" s="84">
        <v>4.4544166501960225</v>
      </c>
      <c r="AC63" s="84" t="b">
        <v>0</v>
      </c>
      <c r="AD63" s="84">
        <v>7.1200827432146525</v>
      </c>
      <c r="AE63" s="84" t="b">
        <v>0</v>
      </c>
      <c r="AF63" s="84">
        <v>3.4548501335624429</v>
      </c>
      <c r="AG63" s="84" t="b">
        <v>0</v>
      </c>
      <c r="AH63" s="84">
        <v>7.6256676579758347</v>
      </c>
      <c r="AI63" s="84" t="b">
        <v>0</v>
      </c>
      <c r="AJ63" s="84">
        <v>9.4487057540304669</v>
      </c>
      <c r="AK63" s="84" t="b">
        <v>0</v>
      </c>
      <c r="AL63" s="84">
        <v>5.2108471577851692</v>
      </c>
      <c r="AM63" s="84" t="b">
        <v>0</v>
      </c>
      <c r="AN63" s="84">
        <v>9.9111019203483206</v>
      </c>
      <c r="AO63" s="84" t="b">
        <v>0</v>
      </c>
      <c r="AP63" s="84">
        <v>7.5431257534945386</v>
      </c>
      <c r="AQ63" s="84" t="b">
        <v>0</v>
      </c>
      <c r="AR63" s="84">
        <v>2.4825077139306848</v>
      </c>
      <c r="AS63" s="84" t="b">
        <v>1</v>
      </c>
      <c r="AT63" s="84">
        <v>8.5466405464522701</v>
      </c>
      <c r="AU63" s="84" t="b">
        <v>0</v>
      </c>
      <c r="AV63" s="84">
        <v>1.9692238303609471</v>
      </c>
      <c r="AW63" s="84" t="b">
        <v>1</v>
      </c>
      <c r="AX63" s="84">
        <v>1.2720496701423964</v>
      </c>
      <c r="AY63" s="84" t="b">
        <v>0</v>
      </c>
      <c r="AZ63" s="84">
        <v>2.8488343906599862</v>
      </c>
      <c r="BA63" s="84" t="b">
        <v>0</v>
      </c>
      <c r="BB63" s="84">
        <v>3.5296900518996166</v>
      </c>
      <c r="BC63" s="84" t="b">
        <v>0</v>
      </c>
      <c r="BD63" s="84">
        <v>2.8018250953373256</v>
      </c>
      <c r="BE63" s="84" t="b">
        <v>1</v>
      </c>
      <c r="BF63" s="84">
        <v>4.5092523510965092</v>
      </c>
      <c r="BG63" s="84" t="b">
        <v>0</v>
      </c>
      <c r="BH63" s="84">
        <v>2.1411170896806491</v>
      </c>
      <c r="BI63" s="84" t="b">
        <v>1</v>
      </c>
      <c r="BJ63" s="84">
        <v>4.7205115264497444</v>
      </c>
      <c r="BK63" s="84" t="b">
        <v>0</v>
      </c>
      <c r="BL63" s="84">
        <v>0.60791419679954106</v>
      </c>
      <c r="BM63" s="84" t="b">
        <v>1</v>
      </c>
      <c r="BN63" s="84">
        <v>2.5984142874996774</v>
      </c>
      <c r="BO63" s="84" t="b">
        <v>1</v>
      </c>
      <c r="BP63" s="84">
        <v>2.2087790952919537</v>
      </c>
      <c r="BQ63" s="84" t="b">
        <v>1</v>
      </c>
      <c r="BR63" s="84">
        <v>2.8512495970592346</v>
      </c>
      <c r="BS63" s="84" t="b">
        <v>0</v>
      </c>
      <c r="BT63" s="84">
        <v>2.3327780382723193</v>
      </c>
      <c r="BU63" s="84" t="b">
        <v>1</v>
      </c>
      <c r="BV63" s="84">
        <v>2.0493641500859687</v>
      </c>
      <c r="BW63" s="84" t="b">
        <v>1</v>
      </c>
      <c r="BX63" s="84">
        <v>2.0839590250656679</v>
      </c>
      <c r="BY63" s="84" t="b">
        <v>1</v>
      </c>
      <c r="BZ63" s="84">
        <v>2.3128466490660076</v>
      </c>
      <c r="CA63" s="84" t="b">
        <v>1</v>
      </c>
    </row>
    <row r="64" spans="1:79">
      <c r="A64" s="5" t="s">
        <v>312</v>
      </c>
      <c r="B64" s="5" t="s">
        <v>320</v>
      </c>
      <c r="C64" s="5" t="s">
        <v>321</v>
      </c>
      <c r="D64" s="84">
        <v>0.34802392982524977</v>
      </c>
      <c r="E64" s="84" t="b">
        <v>1</v>
      </c>
      <c r="F64" s="84">
        <v>0.70518083158267497</v>
      </c>
      <c r="G64" s="84" t="b">
        <v>1</v>
      </c>
      <c r="H64" s="84">
        <v>1.3903833320372965</v>
      </c>
      <c r="I64" s="84" t="b">
        <v>1</v>
      </c>
      <c r="J64" s="84">
        <v>1.1353650070601782</v>
      </c>
      <c r="K64" s="84" t="b">
        <v>1</v>
      </c>
      <c r="L64" s="84">
        <v>0.85721598328791726</v>
      </c>
      <c r="M64" s="84" t="b">
        <v>1</v>
      </c>
      <c r="N64" s="84">
        <v>1.2262522565044134</v>
      </c>
      <c r="O64" s="84" t="b">
        <v>1</v>
      </c>
      <c r="P64" s="84">
        <v>1.2676245803121939</v>
      </c>
      <c r="Q64" s="84" t="b">
        <v>1</v>
      </c>
      <c r="R64" s="84">
        <v>1.3825353111969121</v>
      </c>
      <c r="S64" s="84" t="b">
        <v>1</v>
      </c>
      <c r="T64" s="84">
        <v>1.4221954444012792</v>
      </c>
      <c r="U64" s="84" t="b">
        <v>1</v>
      </c>
      <c r="V64" s="84">
        <v>0.31146157463756169</v>
      </c>
      <c r="W64" s="84" t="b">
        <v>1</v>
      </c>
      <c r="X64" s="84">
        <v>1.3396164432651836</v>
      </c>
      <c r="Y64" s="84" t="b">
        <v>1</v>
      </c>
      <c r="Z64" s="84">
        <v>0.8795165951416678</v>
      </c>
      <c r="AA64" s="84" t="b">
        <v>0</v>
      </c>
      <c r="AB64" s="84">
        <v>2.2849604850403269</v>
      </c>
      <c r="AC64" s="84" t="b">
        <v>0</v>
      </c>
      <c r="AD64" s="84">
        <v>4.4111044078492956</v>
      </c>
      <c r="AE64" s="84" t="b">
        <v>0</v>
      </c>
      <c r="AF64" s="84">
        <v>2.394173777776436</v>
      </c>
      <c r="AG64" s="84" t="b">
        <v>0</v>
      </c>
      <c r="AH64" s="84">
        <v>4.0681787314241795</v>
      </c>
      <c r="AI64" s="84" t="b">
        <v>0</v>
      </c>
      <c r="AJ64" s="84">
        <v>5.2529212867350923</v>
      </c>
      <c r="AK64" s="84" t="b">
        <v>0</v>
      </c>
      <c r="AL64" s="84">
        <v>1.351795111250691</v>
      </c>
      <c r="AM64" s="84" t="b">
        <v>1</v>
      </c>
      <c r="AN64" s="84">
        <v>6.6671315353162903</v>
      </c>
      <c r="AO64" s="84" t="b">
        <v>0</v>
      </c>
      <c r="AP64" s="84">
        <v>2.9620271632054669</v>
      </c>
      <c r="AQ64" s="84" t="b">
        <v>0</v>
      </c>
      <c r="AR64" s="84">
        <v>1.3038927826952049</v>
      </c>
      <c r="AS64" s="84" t="b">
        <v>1</v>
      </c>
      <c r="AT64" s="84">
        <v>10.35185231537047</v>
      </c>
      <c r="AU64" s="84" t="b">
        <v>0</v>
      </c>
      <c r="AV64" s="84">
        <v>1.034299601773861</v>
      </c>
      <c r="AW64" s="84" t="b">
        <v>1</v>
      </c>
      <c r="AX64" s="84">
        <v>0.42939781250651032</v>
      </c>
      <c r="AY64" s="84" t="b">
        <v>0</v>
      </c>
      <c r="AZ64" s="84">
        <v>1.164278047938679</v>
      </c>
      <c r="BA64" s="84" t="b">
        <v>1</v>
      </c>
      <c r="BB64" s="84">
        <v>1.2507917261336636</v>
      </c>
      <c r="BC64" s="84" t="b">
        <v>1</v>
      </c>
      <c r="BD64" s="84">
        <v>1.4716085270084474</v>
      </c>
      <c r="BE64" s="84" t="b">
        <v>1</v>
      </c>
      <c r="BF64" s="84">
        <v>2.8721352155195587</v>
      </c>
      <c r="BG64" s="84" t="b">
        <v>0</v>
      </c>
      <c r="BH64" s="84">
        <v>1.1245834623085933</v>
      </c>
      <c r="BI64" s="84" t="b">
        <v>1</v>
      </c>
      <c r="BJ64" s="84">
        <v>4.2437285662388069</v>
      </c>
      <c r="BK64" s="84" t="b">
        <v>0</v>
      </c>
      <c r="BL64" s="84">
        <v>0.56612236216307932</v>
      </c>
      <c r="BM64" s="84" t="b">
        <v>1</v>
      </c>
      <c r="BN64" s="84">
        <v>1.3647706377348769</v>
      </c>
      <c r="BO64" s="84" t="b">
        <v>1</v>
      </c>
      <c r="BP64" s="84">
        <v>1.1601217207736887</v>
      </c>
      <c r="BQ64" s="84" t="b">
        <v>1</v>
      </c>
      <c r="BR64" s="84">
        <v>1.1968427950649667</v>
      </c>
      <c r="BS64" s="84" t="b">
        <v>1</v>
      </c>
      <c r="BT64" s="84">
        <v>1.2252499481329242</v>
      </c>
      <c r="BU64" s="84" t="b">
        <v>1</v>
      </c>
      <c r="BV64" s="84">
        <v>1.8848619555586903</v>
      </c>
      <c r="BW64" s="84" t="b">
        <v>0</v>
      </c>
      <c r="BX64" s="84">
        <v>1.0945622110125413</v>
      </c>
      <c r="BY64" s="84" t="b">
        <v>1</v>
      </c>
      <c r="BZ64" s="84">
        <v>1.2147813423802152</v>
      </c>
      <c r="CA64" s="84" t="b">
        <v>1</v>
      </c>
    </row>
    <row r="65" spans="1:79">
      <c r="A65" s="5" t="s">
        <v>265</v>
      </c>
      <c r="B65" s="5" t="s">
        <v>322</v>
      </c>
      <c r="C65" s="5" t="s">
        <v>321</v>
      </c>
      <c r="D65" s="84">
        <v>0.2803108982241298</v>
      </c>
      <c r="E65" s="84" t="b">
        <v>1</v>
      </c>
      <c r="F65" s="84">
        <v>0.56797781810760162</v>
      </c>
      <c r="G65" s="84" t="b">
        <v>1</v>
      </c>
      <c r="H65" s="84">
        <v>1.6874704837235592</v>
      </c>
      <c r="I65" s="84" t="b">
        <v>0</v>
      </c>
      <c r="J65" s="84">
        <v>0.91446351146338334</v>
      </c>
      <c r="K65" s="84" t="b">
        <v>1</v>
      </c>
      <c r="L65" s="84">
        <v>0.69043235724672702</v>
      </c>
      <c r="M65" s="84" t="b">
        <v>1</v>
      </c>
      <c r="N65" s="84">
        <v>0.98766734702039938</v>
      </c>
      <c r="O65" s="84" t="b">
        <v>1</v>
      </c>
      <c r="P65" s="84">
        <v>1.3555179640219113</v>
      </c>
      <c r="Q65" s="84" t="b">
        <v>0</v>
      </c>
      <c r="R65" s="84">
        <v>1.2097941448389318</v>
      </c>
      <c r="S65" s="84" t="b">
        <v>0</v>
      </c>
      <c r="T65" s="84">
        <v>1.1454869861120243</v>
      </c>
      <c r="U65" s="84" t="b">
        <v>1</v>
      </c>
      <c r="V65" s="84">
        <v>0.25086227200754557</v>
      </c>
      <c r="W65" s="84" t="b">
        <v>1</v>
      </c>
      <c r="X65" s="84">
        <v>1.319415904034956</v>
      </c>
      <c r="Y65" s="84" t="b">
        <v>0</v>
      </c>
      <c r="Z65" s="84">
        <v>1.7782915644680906</v>
      </c>
      <c r="AA65" s="84" t="b">
        <v>0</v>
      </c>
      <c r="AB65" s="84">
        <v>2.3315801974980577</v>
      </c>
      <c r="AC65" s="84" t="b">
        <v>0</v>
      </c>
      <c r="AD65" s="84">
        <v>5.7526388604663472</v>
      </c>
      <c r="AE65" s="84" t="b">
        <v>0</v>
      </c>
      <c r="AF65" s="84">
        <v>2.2657699778044682</v>
      </c>
      <c r="AG65" s="84" t="b">
        <v>0</v>
      </c>
      <c r="AH65" s="84">
        <v>4.7319406983565306</v>
      </c>
      <c r="AI65" s="84" t="b">
        <v>0</v>
      </c>
      <c r="AJ65" s="84">
        <v>11.364298085418607</v>
      </c>
      <c r="AK65" s="84" t="b">
        <v>0</v>
      </c>
      <c r="AL65" s="84">
        <v>1.8979864284405719</v>
      </c>
      <c r="AM65" s="84" t="b">
        <v>0</v>
      </c>
      <c r="AN65" s="84">
        <v>10.796309629190203</v>
      </c>
      <c r="AO65" s="84" t="b">
        <v>0</v>
      </c>
      <c r="AP65" s="84">
        <v>4.3708211264259811</v>
      </c>
      <c r="AQ65" s="84" t="b">
        <v>0</v>
      </c>
      <c r="AR65" s="84">
        <v>2.3420912613187674</v>
      </c>
      <c r="AS65" s="84" t="b">
        <v>0</v>
      </c>
      <c r="AT65" s="84">
        <v>14.554708991341991</v>
      </c>
      <c r="AU65" s="84" t="b">
        <v>0</v>
      </c>
      <c r="AV65" s="84">
        <v>0.83306182581085297</v>
      </c>
      <c r="AW65" s="84" t="b">
        <v>1</v>
      </c>
      <c r="AX65" s="84">
        <v>1.1227454000216672</v>
      </c>
      <c r="AY65" s="84" t="b">
        <v>0</v>
      </c>
      <c r="AZ65" s="84">
        <v>0.93775110683969265</v>
      </c>
      <c r="BA65" s="84" t="b">
        <v>1</v>
      </c>
      <c r="BB65" s="84">
        <v>1.0074323119674158</v>
      </c>
      <c r="BC65" s="84" t="b">
        <v>1</v>
      </c>
      <c r="BD65" s="84">
        <v>1.1852860469886524</v>
      </c>
      <c r="BE65" s="84" t="b">
        <v>1</v>
      </c>
      <c r="BF65" s="84">
        <v>4.6383946075294391</v>
      </c>
      <c r="BG65" s="84" t="b">
        <v>0</v>
      </c>
      <c r="BH65" s="84">
        <v>0.90577967039797747</v>
      </c>
      <c r="BI65" s="84" t="b">
        <v>1</v>
      </c>
      <c r="BJ65" s="84">
        <v>7.8238203615821407</v>
      </c>
      <c r="BK65" s="84" t="b">
        <v>0</v>
      </c>
      <c r="BL65" s="84">
        <v>0.68059112890452567</v>
      </c>
      <c r="BM65" s="84" t="b">
        <v>1</v>
      </c>
      <c r="BN65" s="84">
        <v>1.0992349966436887</v>
      </c>
      <c r="BO65" s="84" t="b">
        <v>1</v>
      </c>
      <c r="BP65" s="84">
        <v>0.93440345255190649</v>
      </c>
      <c r="BQ65" s="84" t="b">
        <v>1</v>
      </c>
      <c r="BR65" s="84">
        <v>1.2018354228348531</v>
      </c>
      <c r="BS65" s="84" t="b">
        <v>0</v>
      </c>
      <c r="BT65" s="84">
        <v>0.98686005207361016</v>
      </c>
      <c r="BU65" s="84" t="b">
        <v>1</v>
      </c>
      <c r="BV65" s="84">
        <v>0.86696444269059847</v>
      </c>
      <c r="BW65" s="84" t="b">
        <v>1</v>
      </c>
      <c r="BX65" s="84">
        <v>0.8815994827860677</v>
      </c>
      <c r="BY65" s="84" t="b">
        <v>1</v>
      </c>
      <c r="BZ65" s="84">
        <v>0.97842826325044041</v>
      </c>
      <c r="CA65" s="84" t="b">
        <v>1</v>
      </c>
    </row>
    <row r="66" spans="1:79">
      <c r="A66" s="5" t="s">
        <v>264</v>
      </c>
      <c r="B66" s="5" t="s">
        <v>323</v>
      </c>
      <c r="C66" s="5" t="s">
        <v>321</v>
      </c>
      <c r="D66" s="84">
        <v>0.27128560714472799</v>
      </c>
      <c r="E66" s="84" t="b">
        <v>1</v>
      </c>
      <c r="F66" s="84">
        <v>0.54969039094176275</v>
      </c>
      <c r="G66" s="84" t="b">
        <v>1</v>
      </c>
      <c r="H66" s="84">
        <v>1.0838076180136333</v>
      </c>
      <c r="I66" s="84" t="b">
        <v>1</v>
      </c>
      <c r="J66" s="84">
        <v>0.88502013475296448</v>
      </c>
      <c r="K66" s="84" t="b">
        <v>1</v>
      </c>
      <c r="L66" s="84">
        <v>0.66820220838606159</v>
      </c>
      <c r="M66" s="84" t="b">
        <v>1</v>
      </c>
      <c r="N66" s="84">
        <v>0.95586699479380755</v>
      </c>
      <c r="O66" s="84" t="b">
        <v>1</v>
      </c>
      <c r="P66" s="84">
        <v>0.98811683459309285</v>
      </c>
      <c r="Q66" s="84" t="b">
        <v>1</v>
      </c>
      <c r="R66" s="84">
        <v>1.0776900642591052</v>
      </c>
      <c r="S66" s="84" t="b">
        <v>1</v>
      </c>
      <c r="T66" s="84">
        <v>1.1086052467903464</v>
      </c>
      <c r="U66" s="84" t="b">
        <v>1</v>
      </c>
      <c r="V66" s="84">
        <v>0.24278515106771734</v>
      </c>
      <c r="W66" s="84" t="b">
        <v>1</v>
      </c>
      <c r="X66" s="84">
        <v>1.2211443841116612</v>
      </c>
      <c r="Y66" s="84" t="b">
        <v>0</v>
      </c>
      <c r="Z66" s="84">
        <v>0.54881863733185954</v>
      </c>
      <c r="AA66" s="84" t="b">
        <v>1</v>
      </c>
      <c r="AB66" s="84">
        <v>1.1600967677725431</v>
      </c>
      <c r="AC66" s="84" t="b">
        <v>0</v>
      </c>
      <c r="AD66" s="84">
        <v>3.8173648771098581</v>
      </c>
      <c r="AE66" s="84" t="b">
        <v>0</v>
      </c>
      <c r="AF66" s="84">
        <v>1.4501946631324445</v>
      </c>
      <c r="AG66" s="84" t="b">
        <v>0</v>
      </c>
      <c r="AH66" s="84">
        <v>3.9593851456004745</v>
      </c>
      <c r="AI66" s="84" t="b">
        <v>0</v>
      </c>
      <c r="AJ66" s="84">
        <v>5.8988897319110514</v>
      </c>
      <c r="AK66" s="84" t="b">
        <v>0</v>
      </c>
      <c r="AL66" s="84">
        <v>1.0537279941498792</v>
      </c>
      <c r="AM66" s="84" t="b">
        <v>1</v>
      </c>
      <c r="AN66" s="84">
        <v>3.956675158428653</v>
      </c>
      <c r="AO66" s="84" t="b">
        <v>0</v>
      </c>
      <c r="AP66" s="84">
        <v>2.0073878302032067</v>
      </c>
      <c r="AQ66" s="84" t="b">
        <v>0</v>
      </c>
      <c r="AR66" s="84">
        <v>1.0163879977526589</v>
      </c>
      <c r="AS66" s="84" t="b">
        <v>1</v>
      </c>
      <c r="AT66" s="84">
        <v>6.4355560377454584</v>
      </c>
      <c r="AU66" s="84" t="b">
        <v>0</v>
      </c>
      <c r="AV66" s="84">
        <v>0.80623937433745652</v>
      </c>
      <c r="AW66" s="84" t="b">
        <v>1</v>
      </c>
      <c r="AX66" s="84">
        <v>0.29615587852422431</v>
      </c>
      <c r="AY66" s="84" t="b">
        <v>1</v>
      </c>
      <c r="AZ66" s="84">
        <v>0.90755792936111934</v>
      </c>
      <c r="BA66" s="84" t="b">
        <v>1</v>
      </c>
      <c r="BB66" s="84">
        <v>0.97499557862631447</v>
      </c>
      <c r="BC66" s="84" t="b">
        <v>1</v>
      </c>
      <c r="BD66" s="84">
        <v>1.1471228801114493</v>
      </c>
      <c r="BE66" s="84" t="b">
        <v>1</v>
      </c>
      <c r="BF66" s="84">
        <v>1.8573252388735697</v>
      </c>
      <c r="BG66" s="84" t="b">
        <v>0</v>
      </c>
      <c r="BH66" s="84">
        <v>0.87661589106960502</v>
      </c>
      <c r="BI66" s="84" t="b">
        <v>1</v>
      </c>
      <c r="BJ66" s="84">
        <v>1.4853736959223789</v>
      </c>
      <c r="BK66" s="84" t="b">
        <v>0</v>
      </c>
      <c r="BL66" s="84">
        <v>0.82867594402869305</v>
      </c>
      <c r="BM66" s="84" t="b">
        <v>1</v>
      </c>
      <c r="BN66" s="84">
        <v>1.0638424526069525</v>
      </c>
      <c r="BO66" s="84" t="b">
        <v>1</v>
      </c>
      <c r="BP66" s="84">
        <v>0.90431806094456346</v>
      </c>
      <c r="BQ66" s="84" t="b">
        <v>1</v>
      </c>
      <c r="BR66" s="84">
        <v>0.93294223899783146</v>
      </c>
      <c r="BS66" s="84" t="b">
        <v>1</v>
      </c>
      <c r="BT66" s="84">
        <v>0.95508569267115695</v>
      </c>
      <c r="BU66" s="84" t="b">
        <v>1</v>
      </c>
      <c r="BV66" s="84">
        <v>0.83905041401620251</v>
      </c>
      <c r="BW66" s="84" t="b">
        <v>1</v>
      </c>
      <c r="BX66" s="84">
        <v>0.85321424340364316</v>
      </c>
      <c r="BY66" s="84" t="b">
        <v>1</v>
      </c>
      <c r="BZ66" s="84">
        <v>0.94692538579510832</v>
      </c>
      <c r="CA66" s="84" t="b">
        <v>1</v>
      </c>
    </row>
    <row r="67" spans="1:79">
      <c r="A67" s="5" t="s">
        <v>267</v>
      </c>
      <c r="B67" s="5" t="s">
        <v>324</v>
      </c>
      <c r="C67" s="5" t="s">
        <v>321</v>
      </c>
      <c r="D67" s="84">
        <v>0.27437813253050358</v>
      </c>
      <c r="E67" s="84" t="b">
        <v>1</v>
      </c>
      <c r="F67" s="84">
        <v>0.55595659690158505</v>
      </c>
      <c r="G67" s="84" t="b">
        <v>1</v>
      </c>
      <c r="H67" s="84">
        <v>1.0961625033585682</v>
      </c>
      <c r="I67" s="84" t="b">
        <v>1</v>
      </c>
      <c r="J67" s="84">
        <v>0.8951089384401647</v>
      </c>
      <c r="K67" s="84" t="b">
        <v>1</v>
      </c>
      <c r="L67" s="84">
        <v>0.67581939203990271</v>
      </c>
      <c r="M67" s="84" t="b">
        <v>1</v>
      </c>
      <c r="N67" s="84">
        <v>0.96676341859578185</v>
      </c>
      <c r="O67" s="84" t="b">
        <v>1</v>
      </c>
      <c r="P67" s="84">
        <v>0.9993808910509836</v>
      </c>
      <c r="Q67" s="84" t="b">
        <v>1</v>
      </c>
      <c r="R67" s="84">
        <v>1.0899752124348483</v>
      </c>
      <c r="S67" s="84" t="b">
        <v>1</v>
      </c>
      <c r="T67" s="84">
        <v>1.121242813171353</v>
      </c>
      <c r="U67" s="84" t="b">
        <v>1</v>
      </c>
      <c r="V67" s="84">
        <v>0.24555278496790328</v>
      </c>
      <c r="W67" s="84" t="b">
        <v>1</v>
      </c>
      <c r="X67" s="84">
        <v>1.0561384620730441</v>
      </c>
      <c r="Y67" s="84" t="b">
        <v>1</v>
      </c>
      <c r="Z67" s="84">
        <v>0.55507490571999452</v>
      </c>
      <c r="AA67" s="84" t="b">
        <v>1</v>
      </c>
      <c r="AB67" s="84">
        <v>1.3545318530402681</v>
      </c>
      <c r="AC67" s="84" t="b">
        <v>0</v>
      </c>
      <c r="AD67" s="84">
        <v>3.0630957690455394</v>
      </c>
      <c r="AE67" s="84" t="b">
        <v>0</v>
      </c>
      <c r="AF67" s="84">
        <v>2.9932603413000689</v>
      </c>
      <c r="AG67" s="84" t="b">
        <v>0</v>
      </c>
      <c r="AH67" s="84">
        <v>2.8080721657457444</v>
      </c>
      <c r="AI67" s="84" t="b">
        <v>0</v>
      </c>
      <c r="AJ67" s="84">
        <v>9.6995908634247971</v>
      </c>
      <c r="AK67" s="84" t="b">
        <v>0</v>
      </c>
      <c r="AL67" s="84">
        <v>1.3345466252165314</v>
      </c>
      <c r="AM67" s="84" t="b">
        <v>0</v>
      </c>
      <c r="AN67" s="84">
        <v>4.7382898525064956</v>
      </c>
      <c r="AO67" s="84" t="b">
        <v>0</v>
      </c>
      <c r="AP67" s="84">
        <v>1.9588722003479364</v>
      </c>
      <c r="AQ67" s="84" t="b">
        <v>0</v>
      </c>
      <c r="AR67" s="84">
        <v>1.0279743318672101</v>
      </c>
      <c r="AS67" s="84" t="b">
        <v>1</v>
      </c>
      <c r="AT67" s="84">
        <v>8.2635448137973846</v>
      </c>
      <c r="AU67" s="84" t="b">
        <v>0</v>
      </c>
      <c r="AV67" s="84">
        <v>0.81543011526320064</v>
      </c>
      <c r="AW67" s="84" t="b">
        <v>1</v>
      </c>
      <c r="AX67" s="84">
        <v>0.41453593004703854</v>
      </c>
      <c r="AY67" s="84" t="b">
        <v>0</v>
      </c>
      <c r="AZ67" s="84">
        <v>0.91790365306224397</v>
      </c>
      <c r="BA67" s="84" t="b">
        <v>1</v>
      </c>
      <c r="BB67" s="84">
        <v>0.98611005907979554</v>
      </c>
      <c r="BC67" s="84" t="b">
        <v>1</v>
      </c>
      <c r="BD67" s="84">
        <v>1.1601995289786196</v>
      </c>
      <c r="BE67" s="84" t="b">
        <v>1</v>
      </c>
      <c r="BF67" s="84">
        <v>2.9217272005890189</v>
      </c>
      <c r="BG67" s="84" t="b">
        <v>0</v>
      </c>
      <c r="BH67" s="84">
        <v>0.8866088904227214</v>
      </c>
      <c r="BI67" s="84" t="b">
        <v>1</v>
      </c>
      <c r="BJ67" s="84">
        <v>2.4946378379256995</v>
      </c>
      <c r="BK67" s="84" t="b">
        <v>0</v>
      </c>
      <c r="BL67" s="84">
        <v>0.67729191666453981</v>
      </c>
      <c r="BM67" s="84" t="b">
        <v>1</v>
      </c>
      <c r="BN67" s="84">
        <v>1.0759697446729766</v>
      </c>
      <c r="BO67" s="84" t="b">
        <v>1</v>
      </c>
      <c r="BP67" s="84">
        <v>0.91462685170468094</v>
      </c>
      <c r="BQ67" s="84" t="b">
        <v>1</v>
      </c>
      <c r="BR67" s="84">
        <v>0.94357733161453605</v>
      </c>
      <c r="BS67" s="84" t="b">
        <v>1</v>
      </c>
      <c r="BT67" s="84">
        <v>0.96597321000487557</v>
      </c>
      <c r="BU67" s="84" t="b">
        <v>1</v>
      </c>
      <c r="BV67" s="84">
        <v>1.1814976156997798</v>
      </c>
      <c r="BW67" s="84" t="b">
        <v>0</v>
      </c>
      <c r="BX67" s="84">
        <v>0.86294047523364004</v>
      </c>
      <c r="BY67" s="84" t="b">
        <v>1</v>
      </c>
      <c r="BZ67" s="84">
        <v>0.95771987955697035</v>
      </c>
      <c r="CA67" s="84" t="b">
        <v>1</v>
      </c>
    </row>
    <row r="68" spans="1:79">
      <c r="A68" s="5" t="s">
        <v>268</v>
      </c>
      <c r="B68" s="5" t="s">
        <v>325</v>
      </c>
      <c r="C68" s="5" t="s">
        <v>321</v>
      </c>
      <c r="D68" s="84">
        <v>0.29770311374686331</v>
      </c>
      <c r="E68" s="84" t="b">
        <v>1</v>
      </c>
      <c r="F68" s="84">
        <v>0.60321866206779906</v>
      </c>
      <c r="G68" s="84" t="b">
        <v>1</v>
      </c>
      <c r="H68" s="84">
        <v>1.1893476619756602</v>
      </c>
      <c r="I68" s="84" t="b">
        <v>1</v>
      </c>
      <c r="J68" s="84">
        <v>0.97120246303397106</v>
      </c>
      <c r="K68" s="84" t="b">
        <v>1</v>
      </c>
      <c r="L68" s="84">
        <v>0.73327103543291228</v>
      </c>
      <c r="M68" s="84" t="b">
        <v>1</v>
      </c>
      <c r="N68" s="84">
        <v>1.0489483156626187</v>
      </c>
      <c r="O68" s="84" t="b">
        <v>1</v>
      </c>
      <c r="P68" s="84">
        <v>1.0843386108837094</v>
      </c>
      <c r="Q68" s="84" t="b">
        <v>1</v>
      </c>
      <c r="R68" s="84">
        <v>1.5649271991890286</v>
      </c>
      <c r="S68" s="84" t="b">
        <v>0</v>
      </c>
      <c r="T68" s="84">
        <v>1.2165600577163156</v>
      </c>
      <c r="U68" s="84" t="b">
        <v>1</v>
      </c>
      <c r="V68" s="84">
        <v>0.26642731328463937</v>
      </c>
      <c r="W68" s="84" t="b">
        <v>1</v>
      </c>
      <c r="X68" s="84">
        <v>2.6654935575712613</v>
      </c>
      <c r="Y68" s="84" t="b">
        <v>0</v>
      </c>
      <c r="Z68" s="84">
        <v>2.2587102964485681</v>
      </c>
      <c r="AA68" s="84" t="b">
        <v>0</v>
      </c>
      <c r="AB68" s="84">
        <v>1.8512161744694604</v>
      </c>
      <c r="AC68" s="84" t="b">
        <v>0</v>
      </c>
      <c r="AD68" s="84">
        <v>6.3233172908349573</v>
      </c>
      <c r="AE68" s="84" t="b">
        <v>0</v>
      </c>
      <c r="AF68" s="84">
        <v>3.19053425915344</v>
      </c>
      <c r="AG68" s="84" t="b">
        <v>0</v>
      </c>
      <c r="AH68" s="84">
        <v>5.8007137847751862</v>
      </c>
      <c r="AI68" s="84" t="b">
        <v>0</v>
      </c>
      <c r="AJ68" s="84">
        <v>7.9686000247670705</v>
      </c>
      <c r="AK68" s="84" t="b">
        <v>0</v>
      </c>
      <c r="AL68" s="84">
        <v>1.1563389160314024</v>
      </c>
      <c r="AM68" s="84" t="b">
        <v>1</v>
      </c>
      <c r="AN68" s="84">
        <v>6.620935126527165</v>
      </c>
      <c r="AO68" s="84" t="b">
        <v>0</v>
      </c>
      <c r="AP68" s="84">
        <v>4.0711625812023824</v>
      </c>
      <c r="AQ68" s="84" t="b">
        <v>0</v>
      </c>
      <c r="AR68" s="84">
        <v>1.2443285377120425</v>
      </c>
      <c r="AS68" s="84" t="b">
        <v>0</v>
      </c>
      <c r="AT68" s="84">
        <v>9.9594031163686978</v>
      </c>
      <c r="AU68" s="84" t="b">
        <v>0</v>
      </c>
      <c r="AV68" s="84">
        <v>0.88475011517118796</v>
      </c>
      <c r="AW68" s="84" t="b">
        <v>1</v>
      </c>
      <c r="AX68" s="84">
        <v>0.41100371251928625</v>
      </c>
      <c r="AY68" s="84" t="b">
        <v>0</v>
      </c>
      <c r="AZ68" s="84">
        <v>0.99593496433565454</v>
      </c>
      <c r="BA68" s="84" t="b">
        <v>1</v>
      </c>
      <c r="BB68" s="84">
        <v>1.0699396208352046</v>
      </c>
      <c r="BC68" s="84" t="b">
        <v>1</v>
      </c>
      <c r="BD68" s="84">
        <v>1.2588284975887443</v>
      </c>
      <c r="BE68" s="84" t="b">
        <v>1</v>
      </c>
      <c r="BF68" s="84">
        <v>2.8845386394161343</v>
      </c>
      <c r="BG68" s="84" t="b">
        <v>0</v>
      </c>
      <c r="BH68" s="84">
        <v>0.9619798229552855</v>
      </c>
      <c r="BI68" s="84" t="b">
        <v>1</v>
      </c>
      <c r="BJ68" s="84">
        <v>2.6223110809150767</v>
      </c>
      <c r="BK68" s="84" t="b">
        <v>0</v>
      </c>
      <c r="BL68" s="84">
        <v>0.76602292604583822</v>
      </c>
      <c r="BM68" s="84" t="b">
        <v>1</v>
      </c>
      <c r="BN68" s="84">
        <v>1.1674383097966148</v>
      </c>
      <c r="BO68" s="84" t="b">
        <v>1</v>
      </c>
      <c r="BP68" s="84">
        <v>0.9923796009461614</v>
      </c>
      <c r="BQ68" s="84" t="b">
        <v>1</v>
      </c>
      <c r="BR68" s="84">
        <v>1.0237911713003394</v>
      </c>
      <c r="BS68" s="84" t="b">
        <v>1</v>
      </c>
      <c r="BT68" s="84">
        <v>1.0480909311624302</v>
      </c>
      <c r="BU68" s="84" t="b">
        <v>1</v>
      </c>
      <c r="BV68" s="84">
        <v>0.92075625932473115</v>
      </c>
      <c r="BW68" s="84" t="b">
        <v>1</v>
      </c>
      <c r="BX68" s="84">
        <v>0.93629934749516586</v>
      </c>
      <c r="BY68" s="84" t="b">
        <v>1</v>
      </c>
      <c r="BZ68" s="84">
        <v>1.0391359822003439</v>
      </c>
      <c r="CA68" s="84" t="b">
        <v>1</v>
      </c>
    </row>
    <row r="69" spans="1:79">
      <c r="A69" s="5" t="s">
        <v>266</v>
      </c>
      <c r="B69" s="5" t="s">
        <v>326</v>
      </c>
      <c r="C69" s="5" t="s">
        <v>321</v>
      </c>
      <c r="D69" s="84">
        <v>0.25565390249079029</v>
      </c>
      <c r="E69" s="84" t="b">
        <v>1</v>
      </c>
      <c r="F69" s="84">
        <v>0.51801676869270208</v>
      </c>
      <c r="G69" s="84" t="b">
        <v>1</v>
      </c>
      <c r="H69" s="84">
        <v>1.0213577123043394</v>
      </c>
      <c r="I69" s="84" t="b">
        <v>1</v>
      </c>
      <c r="J69" s="84">
        <v>0.83402453087683992</v>
      </c>
      <c r="K69" s="84" t="b">
        <v>1</v>
      </c>
      <c r="L69" s="84">
        <v>0.62969983562646481</v>
      </c>
      <c r="M69" s="84" t="b">
        <v>1</v>
      </c>
      <c r="N69" s="84">
        <v>0.90078913530717242</v>
      </c>
      <c r="O69" s="84" t="b">
        <v>1</v>
      </c>
      <c r="P69" s="84">
        <v>0.93118071223661714</v>
      </c>
      <c r="Q69" s="84" t="b">
        <v>1</v>
      </c>
      <c r="R69" s="84">
        <v>1.0155926571379295</v>
      </c>
      <c r="S69" s="84" t="b">
        <v>1</v>
      </c>
      <c r="T69" s="84">
        <v>1.0447264808726715</v>
      </c>
      <c r="U69" s="84" t="b">
        <v>1</v>
      </c>
      <c r="V69" s="84">
        <v>0.22879566664281184</v>
      </c>
      <c r="W69" s="84" t="b">
        <v>1</v>
      </c>
      <c r="X69" s="84">
        <v>0.98406500878701664</v>
      </c>
      <c r="Y69" s="84" t="b">
        <v>1</v>
      </c>
      <c r="Z69" s="84">
        <v>0.52375395251949386</v>
      </c>
      <c r="AA69" s="84" t="b">
        <v>0</v>
      </c>
      <c r="AB69" s="84">
        <v>0.85423390647945818</v>
      </c>
      <c r="AC69" s="84" t="b">
        <v>0</v>
      </c>
      <c r="AD69" s="84">
        <v>1.6639694656230088</v>
      </c>
      <c r="AE69" s="84" t="b">
        <v>0</v>
      </c>
      <c r="AF69" s="84">
        <v>1.8651455456871393</v>
      </c>
      <c r="AG69" s="84" t="b">
        <v>0</v>
      </c>
      <c r="AH69" s="84">
        <v>1.5963969687805264</v>
      </c>
      <c r="AI69" s="84" t="b">
        <v>0</v>
      </c>
      <c r="AJ69" s="84">
        <v>3.572992383815508</v>
      </c>
      <c r="AK69" s="84" t="b">
        <v>0</v>
      </c>
      <c r="AL69" s="84">
        <v>1.1888105243231377</v>
      </c>
      <c r="AM69" s="84" t="b">
        <v>0</v>
      </c>
      <c r="AN69" s="84">
        <v>9.735184324513769</v>
      </c>
      <c r="AO69" s="84" t="b">
        <v>0</v>
      </c>
      <c r="AP69" s="84">
        <v>1.3309745258544534</v>
      </c>
      <c r="AQ69" s="84" t="b">
        <v>0</v>
      </c>
      <c r="AR69" s="84">
        <v>0.95782286721773657</v>
      </c>
      <c r="AS69" s="84" t="b">
        <v>1</v>
      </c>
      <c r="AT69" s="84">
        <v>7.8105109136791073</v>
      </c>
      <c r="AU69" s="84" t="b">
        <v>0</v>
      </c>
      <c r="AV69" s="84">
        <v>0.75978318407854928</v>
      </c>
      <c r="AW69" s="84" t="b">
        <v>1</v>
      </c>
      <c r="AX69" s="84">
        <v>1.4001933611723008</v>
      </c>
      <c r="AY69" s="84" t="b">
        <v>0</v>
      </c>
      <c r="AZ69" s="84">
        <v>0.85526367882041954</v>
      </c>
      <c r="BA69" s="84" t="b">
        <v>1</v>
      </c>
      <c r="BB69" s="84">
        <v>0.91881551406486939</v>
      </c>
      <c r="BC69" s="84" t="b">
        <v>1</v>
      </c>
      <c r="BD69" s="84">
        <v>1.6702388151447041</v>
      </c>
      <c r="BE69" s="84" t="b">
        <v>0</v>
      </c>
      <c r="BF69" s="84">
        <v>0.9787542377757581</v>
      </c>
      <c r="BG69" s="84" t="b">
        <v>1</v>
      </c>
      <c r="BH69" s="84">
        <v>0.82610454677687928</v>
      </c>
      <c r="BI69" s="84" t="b">
        <v>1</v>
      </c>
      <c r="BJ69" s="84">
        <v>2.7650528496640647</v>
      </c>
      <c r="BK69" s="84" t="b">
        <v>0</v>
      </c>
      <c r="BL69" s="84">
        <v>0.8107061644796888</v>
      </c>
      <c r="BM69" s="84" t="b">
        <v>1</v>
      </c>
      <c r="BN69" s="84">
        <v>1.0025429565057797</v>
      </c>
      <c r="BO69" s="84" t="b">
        <v>1</v>
      </c>
      <c r="BP69" s="84">
        <v>0.85221049434459406</v>
      </c>
      <c r="BQ69" s="84" t="b">
        <v>1</v>
      </c>
      <c r="BR69" s="84">
        <v>0.8791853232045902</v>
      </c>
      <c r="BS69" s="84" t="b">
        <v>1</v>
      </c>
      <c r="BT69" s="84">
        <v>0.90005285246938294</v>
      </c>
      <c r="BU69" s="84" t="b">
        <v>1</v>
      </c>
      <c r="BV69" s="84">
        <v>0.79070362407880534</v>
      </c>
      <c r="BW69" s="84" t="b">
        <v>1</v>
      </c>
      <c r="BX69" s="84">
        <v>0.80405132171460791</v>
      </c>
      <c r="BY69" s="84" t="b">
        <v>1</v>
      </c>
      <c r="BZ69" s="84">
        <v>0.89236274933290771</v>
      </c>
      <c r="CA69" s="84" t="b">
        <v>1</v>
      </c>
    </row>
    <row r="70" spans="1:79">
      <c r="A70" s="5" t="s">
        <v>312</v>
      </c>
      <c r="B70" s="5" t="s">
        <v>327</v>
      </c>
      <c r="C70" s="5" t="s">
        <v>328</v>
      </c>
      <c r="D70" s="84">
        <v>0.23070052822531562</v>
      </c>
      <c r="E70" s="84" t="b">
        <v>1</v>
      </c>
      <c r="F70" s="84">
        <v>0.46745518453911589</v>
      </c>
      <c r="G70" s="84" t="b">
        <v>1</v>
      </c>
      <c r="H70" s="84">
        <v>0.92166699369707183</v>
      </c>
      <c r="I70" s="84" t="b">
        <v>1</v>
      </c>
      <c r="J70" s="84">
        <v>0.75261866903474872</v>
      </c>
      <c r="K70" s="84" t="b">
        <v>1</v>
      </c>
      <c r="L70" s="84">
        <v>0.56823730554104546</v>
      </c>
      <c r="M70" s="84" t="b">
        <v>1</v>
      </c>
      <c r="N70" s="84">
        <v>0.81286664240330253</v>
      </c>
      <c r="O70" s="84" t="b">
        <v>1</v>
      </c>
      <c r="P70" s="84">
        <v>0.84029181676173337</v>
      </c>
      <c r="Q70" s="84" t="b">
        <v>1</v>
      </c>
      <c r="R70" s="84">
        <v>0.91646464294403873</v>
      </c>
      <c r="S70" s="84" t="b">
        <v>1</v>
      </c>
      <c r="T70" s="84">
        <v>0.94275482846182213</v>
      </c>
      <c r="U70" s="84" t="b">
        <v>1</v>
      </c>
      <c r="V70" s="84">
        <v>0.20646381938981506</v>
      </c>
      <c r="W70" s="84" t="b">
        <v>1</v>
      </c>
      <c r="X70" s="84">
        <v>1.6807084998064497</v>
      </c>
      <c r="Y70" s="84" t="b">
        <v>0</v>
      </c>
      <c r="Z70" s="84">
        <v>0.7539398490896837</v>
      </c>
      <c r="AA70" s="84" t="b">
        <v>0</v>
      </c>
      <c r="AB70" s="84">
        <v>1.5286456605157706</v>
      </c>
      <c r="AC70" s="84" t="b">
        <v>0</v>
      </c>
      <c r="AD70" s="84">
        <v>3.5685072018883806</v>
      </c>
      <c r="AE70" s="84" t="b">
        <v>0</v>
      </c>
      <c r="AF70" s="84">
        <v>1.499005634929881</v>
      </c>
      <c r="AG70" s="84" t="b">
        <v>0</v>
      </c>
      <c r="AH70" s="84">
        <v>5.0773795365590972</v>
      </c>
      <c r="AI70" s="84" t="b">
        <v>0</v>
      </c>
      <c r="AJ70" s="84">
        <v>5.6552326810399851</v>
      </c>
      <c r="AK70" s="84" t="b">
        <v>0</v>
      </c>
      <c r="AL70" s="84">
        <v>0.89608736495368335</v>
      </c>
      <c r="AM70" s="84" t="b">
        <v>1</v>
      </c>
      <c r="AN70" s="84">
        <v>5.5354573353425414</v>
      </c>
      <c r="AO70" s="84" t="b">
        <v>0</v>
      </c>
      <c r="AP70" s="84">
        <v>2.1794018077216588</v>
      </c>
      <c r="AQ70" s="84" t="b">
        <v>0</v>
      </c>
      <c r="AR70" s="84">
        <v>1.236874209557594</v>
      </c>
      <c r="AS70" s="84" t="b">
        <v>0</v>
      </c>
      <c r="AT70" s="84">
        <v>9.4209716890420161</v>
      </c>
      <c r="AU70" s="84" t="b">
        <v>0</v>
      </c>
      <c r="AV70" s="84">
        <v>0.76209368311910863</v>
      </c>
      <c r="AW70" s="84" t="b">
        <v>0</v>
      </c>
      <c r="AX70" s="84">
        <v>0.55041916581320061</v>
      </c>
      <c r="AY70" s="84" t="b">
        <v>0</v>
      </c>
      <c r="AZ70" s="84">
        <v>0.77178474708754108</v>
      </c>
      <c r="BA70" s="84" t="b">
        <v>1</v>
      </c>
      <c r="BB70" s="84">
        <v>0.82913353706390758</v>
      </c>
      <c r="BC70" s="84" t="b">
        <v>1</v>
      </c>
      <c r="BD70" s="84">
        <v>0.97551011705487622</v>
      </c>
      <c r="BE70" s="84" t="b">
        <v>1</v>
      </c>
      <c r="BF70" s="84">
        <v>2.076477634360872</v>
      </c>
      <c r="BG70" s="84" t="b">
        <v>0</v>
      </c>
      <c r="BH70" s="84">
        <v>0.74547172350567414</v>
      </c>
      <c r="BI70" s="84" t="b">
        <v>1</v>
      </c>
      <c r="BJ70" s="84">
        <v>3.502223188425476</v>
      </c>
      <c r="BK70" s="84" t="b">
        <v>0</v>
      </c>
      <c r="BL70" s="84">
        <v>0.44342863608315786</v>
      </c>
      <c r="BM70" s="84" t="b">
        <v>1</v>
      </c>
      <c r="BN70" s="84">
        <v>0.90468867238506134</v>
      </c>
      <c r="BO70" s="84" t="b">
        <v>1</v>
      </c>
      <c r="BP70" s="84">
        <v>0.76902957196805455</v>
      </c>
      <c r="BQ70" s="84" t="b">
        <v>1</v>
      </c>
      <c r="BR70" s="84">
        <v>0.79337149362916737</v>
      </c>
      <c r="BS70" s="84" t="b">
        <v>1</v>
      </c>
      <c r="BT70" s="84">
        <v>0.81220222524422003</v>
      </c>
      <c r="BU70" s="84" t="b">
        <v>1</v>
      </c>
      <c r="BV70" s="84">
        <v>0.71352614596299047</v>
      </c>
      <c r="BW70" s="84" t="b">
        <v>1</v>
      </c>
      <c r="BX70" s="84">
        <v>0.72557102720740019</v>
      </c>
      <c r="BY70" s="84" t="b">
        <v>1</v>
      </c>
      <c r="BZ70" s="84">
        <v>0.80526272289981171</v>
      </c>
      <c r="CA70" s="84" t="b">
        <v>1</v>
      </c>
    </row>
    <row r="71" spans="1:79">
      <c r="A71" s="5" t="s">
        <v>265</v>
      </c>
      <c r="B71" s="5" t="s">
        <v>329</v>
      </c>
      <c r="C71" s="5" t="s">
        <v>328</v>
      </c>
      <c r="D71" s="84">
        <v>0.17286971963077766</v>
      </c>
      <c r="E71" s="84" t="b">
        <v>1</v>
      </c>
      <c r="F71" s="84">
        <v>0.3502759500069621</v>
      </c>
      <c r="G71" s="84" t="b">
        <v>1</v>
      </c>
      <c r="H71" s="84">
        <v>0.69751201538227059</v>
      </c>
      <c r="I71" s="84" t="b">
        <v>0</v>
      </c>
      <c r="J71" s="84">
        <v>0.56395613527966415</v>
      </c>
      <c r="K71" s="84" t="b">
        <v>1</v>
      </c>
      <c r="L71" s="84">
        <v>0.42579453306102066</v>
      </c>
      <c r="M71" s="84" t="b">
        <v>1</v>
      </c>
      <c r="N71" s="84">
        <v>0.60910146002019749</v>
      </c>
      <c r="O71" s="84" t="b">
        <v>1</v>
      </c>
      <c r="P71" s="84">
        <v>0.629651834302552</v>
      </c>
      <c r="Q71" s="84" t="b">
        <v>1</v>
      </c>
      <c r="R71" s="84">
        <v>0.68673005257502373</v>
      </c>
      <c r="S71" s="84" t="b">
        <v>1</v>
      </c>
      <c r="T71" s="84">
        <v>0.70642995111648543</v>
      </c>
      <c r="U71" s="84" t="b">
        <v>1</v>
      </c>
      <c r="V71" s="84">
        <v>0.15470854291654937</v>
      </c>
      <c r="W71" s="84" t="b">
        <v>1</v>
      </c>
      <c r="X71" s="84">
        <v>0.66541148212513046</v>
      </c>
      <c r="Y71" s="84" t="b">
        <v>1</v>
      </c>
      <c r="Z71" s="84">
        <v>0.69148985545442687</v>
      </c>
      <c r="AA71" s="84" t="b">
        <v>0</v>
      </c>
      <c r="AB71" s="84">
        <v>0.81644314567812082</v>
      </c>
      <c r="AC71" s="84" t="b">
        <v>0</v>
      </c>
      <c r="AD71" s="84">
        <v>1.1191905717421193</v>
      </c>
      <c r="AE71" s="84" t="b">
        <v>0</v>
      </c>
      <c r="AF71" s="84">
        <v>0.32425697859990399</v>
      </c>
      <c r="AG71" s="84" t="b">
        <v>0</v>
      </c>
      <c r="AH71" s="84">
        <v>0.86250028787326594</v>
      </c>
      <c r="AI71" s="84" t="b">
        <v>0</v>
      </c>
      <c r="AJ71" s="84">
        <v>0.53275830937672042</v>
      </c>
      <c r="AK71" s="84" t="b">
        <v>1</v>
      </c>
      <c r="AL71" s="84">
        <v>0.67146084465370182</v>
      </c>
      <c r="AM71" s="84" t="b">
        <v>1</v>
      </c>
      <c r="AN71" s="84">
        <v>1.2353101122356624</v>
      </c>
      <c r="AO71" s="84" t="b">
        <v>0</v>
      </c>
      <c r="AP71" s="84">
        <v>0.63463515480315347</v>
      </c>
      <c r="AQ71" s="84" t="b">
        <v>1</v>
      </c>
      <c r="AR71" s="84">
        <v>0.64766690004993188</v>
      </c>
      <c r="AS71" s="84" t="b">
        <v>1</v>
      </c>
      <c r="AT71" s="84">
        <v>1.0121870617971422</v>
      </c>
      <c r="AU71" s="84" t="b">
        <v>0</v>
      </c>
      <c r="AV71" s="84">
        <v>0.51375513822469387</v>
      </c>
      <c r="AW71" s="84" t="b">
        <v>1</v>
      </c>
      <c r="AX71" s="84">
        <v>0.36016606306226628</v>
      </c>
      <c r="AY71" s="84" t="b">
        <v>0</v>
      </c>
      <c r="AZ71" s="84">
        <v>0.57831776056459594</v>
      </c>
      <c r="BA71" s="84" t="b">
        <v>1</v>
      </c>
      <c r="BB71" s="84">
        <v>0.62129065412770201</v>
      </c>
      <c r="BC71" s="84" t="b">
        <v>1</v>
      </c>
      <c r="BD71" s="84">
        <v>0.73097431431783999</v>
      </c>
      <c r="BE71" s="84" t="b">
        <v>1</v>
      </c>
      <c r="BF71" s="84">
        <v>0.6618204104192229</v>
      </c>
      <c r="BG71" s="84" t="b">
        <v>1</v>
      </c>
      <c r="BH71" s="84">
        <v>0.55860074888617961</v>
      </c>
      <c r="BI71" s="84" t="b">
        <v>1</v>
      </c>
      <c r="BJ71" s="84">
        <v>0.61681373992352784</v>
      </c>
      <c r="BK71" s="84" t="b">
        <v>1</v>
      </c>
      <c r="BL71" s="84">
        <v>0.55319042746991853</v>
      </c>
      <c r="BM71" s="84" t="b">
        <v>1</v>
      </c>
      <c r="BN71" s="84">
        <v>0.6779060210716259</v>
      </c>
      <c r="BO71" s="84" t="b">
        <v>1</v>
      </c>
      <c r="BP71" s="84">
        <v>0.57625323841502307</v>
      </c>
      <c r="BQ71" s="84" t="b">
        <v>1</v>
      </c>
      <c r="BR71" s="84">
        <v>0.5944932537509271</v>
      </c>
      <c r="BS71" s="84" t="b">
        <v>1</v>
      </c>
      <c r="BT71" s="84">
        <v>0.60860359549907128</v>
      </c>
      <c r="BU71" s="84" t="b">
        <v>1</v>
      </c>
      <c r="BV71" s="84">
        <v>0.82144470800769198</v>
      </c>
      <c r="BW71" s="84" t="b">
        <v>0</v>
      </c>
      <c r="BX71" s="84">
        <v>0.543688655636961</v>
      </c>
      <c r="BY71" s="84" t="b">
        <v>1</v>
      </c>
      <c r="BZ71" s="84">
        <v>0.60340365151158559</v>
      </c>
      <c r="CA71" s="84" t="b">
        <v>1</v>
      </c>
    </row>
    <row r="72" spans="1:79">
      <c r="A72" s="5" t="s">
        <v>264</v>
      </c>
      <c r="B72" s="5" t="s">
        <v>330</v>
      </c>
      <c r="C72" s="5" t="s">
        <v>328</v>
      </c>
      <c r="D72" s="84">
        <v>0.18477764975562389</v>
      </c>
      <c r="E72" s="84" t="b">
        <v>1</v>
      </c>
      <c r="F72" s="84">
        <v>0.37440430253744433</v>
      </c>
      <c r="G72" s="84" t="b">
        <v>1</v>
      </c>
      <c r="H72" s="84">
        <v>0.93265634461347013</v>
      </c>
      <c r="I72" s="84" t="b">
        <v>0</v>
      </c>
      <c r="J72" s="84">
        <v>0.60280359952459905</v>
      </c>
      <c r="K72" s="84" t="b">
        <v>1</v>
      </c>
      <c r="L72" s="84">
        <v>0.45512489559103214</v>
      </c>
      <c r="M72" s="84" t="b">
        <v>1</v>
      </c>
      <c r="N72" s="84">
        <v>0.65105870759573514</v>
      </c>
      <c r="O72" s="84" t="b">
        <v>1</v>
      </c>
      <c r="P72" s="84">
        <v>0.73325867041295945</v>
      </c>
      <c r="Q72" s="84" t="b">
        <v>0</v>
      </c>
      <c r="R72" s="84">
        <v>0.87652445807029244</v>
      </c>
      <c r="S72" s="84" t="b">
        <v>0</v>
      </c>
      <c r="T72" s="84">
        <v>0.75509155890968715</v>
      </c>
      <c r="U72" s="84" t="b">
        <v>1</v>
      </c>
      <c r="V72" s="84">
        <v>0.16536546144861972</v>
      </c>
      <c r="W72" s="84" t="b">
        <v>1</v>
      </c>
      <c r="X72" s="84">
        <v>2.4781180305437522</v>
      </c>
      <c r="Y72" s="84" t="b">
        <v>0</v>
      </c>
      <c r="Z72" s="84">
        <v>1.521602102490202</v>
      </c>
      <c r="AA72" s="84" t="b">
        <v>0</v>
      </c>
      <c r="AB72" s="84">
        <v>1.9786894914839703</v>
      </c>
      <c r="AC72" s="84" t="b">
        <v>0</v>
      </c>
      <c r="AD72" s="84">
        <v>4.4948755977368187</v>
      </c>
      <c r="AE72" s="84" t="b">
        <v>0</v>
      </c>
      <c r="AF72" s="84">
        <v>1.4339156245018216</v>
      </c>
      <c r="AG72" s="84" t="b">
        <v>0</v>
      </c>
      <c r="AH72" s="84">
        <v>3.3759722042243601</v>
      </c>
      <c r="AI72" s="84" t="b">
        <v>0</v>
      </c>
      <c r="AJ72" s="84">
        <v>0.56945674757074927</v>
      </c>
      <c r="AK72" s="84" t="b">
        <v>1</v>
      </c>
      <c r="AL72" s="84">
        <v>0.71771364610894839</v>
      </c>
      <c r="AM72" s="84" t="b">
        <v>1</v>
      </c>
      <c r="AN72" s="84">
        <v>5.5908785218009029</v>
      </c>
      <c r="AO72" s="84" t="b">
        <v>0</v>
      </c>
      <c r="AP72" s="84">
        <v>1.5465093964564569</v>
      </c>
      <c r="AQ72" s="84" t="b">
        <v>0</v>
      </c>
      <c r="AR72" s="84">
        <v>0.74013032849562943</v>
      </c>
      <c r="AS72" s="84" t="b">
        <v>0</v>
      </c>
      <c r="AT72" s="84">
        <v>7.2577388856514267</v>
      </c>
      <c r="AU72" s="84" t="b">
        <v>0</v>
      </c>
      <c r="AV72" s="84">
        <v>0.54914456501573006</v>
      </c>
      <c r="AW72" s="84" t="b">
        <v>1</v>
      </c>
      <c r="AX72" s="84">
        <v>0.34149899598140504</v>
      </c>
      <c r="AY72" s="84" t="b">
        <v>0</v>
      </c>
      <c r="AZ72" s="84">
        <v>0.61815450870920652</v>
      </c>
      <c r="BA72" s="84" t="b">
        <v>1</v>
      </c>
      <c r="BB72" s="84">
        <v>1.8102145097180593</v>
      </c>
      <c r="BC72" s="84" t="b">
        <v>0</v>
      </c>
      <c r="BD72" s="84">
        <v>11.272496986549248</v>
      </c>
      <c r="BE72" s="84" t="b">
        <v>0</v>
      </c>
      <c r="BF72" s="84">
        <v>3.0487493097722531</v>
      </c>
      <c r="BG72" s="84" t="b">
        <v>0</v>
      </c>
      <c r="BH72" s="84">
        <v>0.59707931355112231</v>
      </c>
      <c r="BI72" s="84" t="b">
        <v>1</v>
      </c>
      <c r="BJ72" s="84">
        <v>1.6041138045101269</v>
      </c>
      <c r="BK72" s="84" t="b">
        <v>0</v>
      </c>
      <c r="BL72" s="84">
        <v>1.133064688311352</v>
      </c>
      <c r="BM72" s="84" t="b">
        <v>1</v>
      </c>
      <c r="BN72" s="84">
        <v>0.72460279102864866</v>
      </c>
      <c r="BO72" s="84" t="b">
        <v>1</v>
      </c>
      <c r="BP72" s="84">
        <v>0.61594777434600356</v>
      </c>
      <c r="BQ72" s="84" t="b">
        <v>1</v>
      </c>
      <c r="BR72" s="84">
        <v>0.63544423198169264</v>
      </c>
      <c r="BS72" s="84" t="b">
        <v>1</v>
      </c>
      <c r="BT72" s="84">
        <v>0.65052654825454514</v>
      </c>
      <c r="BU72" s="84" t="b">
        <v>1</v>
      </c>
      <c r="BV72" s="84">
        <v>0.91297188092377335</v>
      </c>
      <c r="BW72" s="84" t="b">
        <v>0</v>
      </c>
      <c r="BX72" s="84">
        <v>0.58114001805499693</v>
      </c>
      <c r="BY72" s="84" t="b">
        <v>1</v>
      </c>
      <c r="BZ72" s="84">
        <v>0.64496841215690648</v>
      </c>
      <c r="CA72" s="84" t="b">
        <v>1</v>
      </c>
    </row>
    <row r="73" spans="1:79">
      <c r="A73" s="5" t="s">
        <v>267</v>
      </c>
      <c r="B73" s="5" t="s">
        <v>331</v>
      </c>
      <c r="C73" s="5" t="s">
        <v>328</v>
      </c>
      <c r="D73" s="84">
        <v>0.21380675040633695</v>
      </c>
      <c r="E73" s="84" t="b">
        <v>1</v>
      </c>
      <c r="F73" s="84">
        <v>0.43322429617192176</v>
      </c>
      <c r="G73" s="84" t="b">
        <v>1</v>
      </c>
      <c r="H73" s="84">
        <v>1.1796747286007336</v>
      </c>
      <c r="I73" s="84" t="b">
        <v>0</v>
      </c>
      <c r="J73" s="84">
        <v>0.69750578015280096</v>
      </c>
      <c r="K73" s="84" t="b">
        <v>1</v>
      </c>
      <c r="L73" s="84">
        <v>0.52662632674480314</v>
      </c>
      <c r="M73" s="84" t="b">
        <v>1</v>
      </c>
      <c r="N73" s="84">
        <v>0.75334190460205774</v>
      </c>
      <c r="O73" s="84" t="b">
        <v>1</v>
      </c>
      <c r="P73" s="84">
        <v>0.78000608504392022</v>
      </c>
      <c r="Q73" s="84" t="b">
        <v>0</v>
      </c>
      <c r="R73" s="84">
        <v>1.0065834673819154</v>
      </c>
      <c r="S73" s="84" t="b">
        <v>0</v>
      </c>
      <c r="T73" s="84">
        <v>0.94743656338490845</v>
      </c>
      <c r="U73" s="84" t="b">
        <v>0</v>
      </c>
      <c r="V73" s="84">
        <v>0.19134485143919669</v>
      </c>
      <c r="W73" s="84" t="b">
        <v>1</v>
      </c>
      <c r="X73" s="84">
        <v>2.0587005731336698</v>
      </c>
      <c r="Y73" s="84" t="b">
        <v>0</v>
      </c>
      <c r="Z73" s="84">
        <v>1.1668874977201846</v>
      </c>
      <c r="AA73" s="84" t="b">
        <v>0</v>
      </c>
      <c r="AB73" s="84">
        <v>2.6585474441582395</v>
      </c>
      <c r="AC73" s="84" t="b">
        <v>0</v>
      </c>
      <c r="AD73" s="84">
        <v>4.6965144013613278</v>
      </c>
      <c r="AE73" s="84" t="b">
        <v>0</v>
      </c>
      <c r="AF73" s="84">
        <v>1.5931926565747916</v>
      </c>
      <c r="AG73" s="84" t="b">
        <v>0</v>
      </c>
      <c r="AH73" s="84">
        <v>2.7563794578959437</v>
      </c>
      <c r="AI73" s="84" t="b">
        <v>0</v>
      </c>
      <c r="AJ73" s="84">
        <v>4.5437056233939153</v>
      </c>
      <c r="AK73" s="84" t="b">
        <v>0</v>
      </c>
      <c r="AL73" s="84">
        <v>1.4293656490685274</v>
      </c>
      <c r="AM73" s="84" t="b">
        <v>0</v>
      </c>
      <c r="AN73" s="84">
        <v>3.4487818745967371</v>
      </c>
      <c r="AO73" s="84" t="b">
        <v>0</v>
      </c>
      <c r="AP73" s="84">
        <v>1.3361009447995353</v>
      </c>
      <c r="AQ73" s="84" t="b">
        <v>0</v>
      </c>
      <c r="AR73" s="84">
        <v>0.80103997126381421</v>
      </c>
      <c r="AS73" s="84" t="b">
        <v>1</v>
      </c>
      <c r="AT73" s="84">
        <v>2.5645066570032564</v>
      </c>
      <c r="AU73" s="84" t="b">
        <v>0</v>
      </c>
      <c r="AV73" s="84">
        <v>0.63541675686748555</v>
      </c>
      <c r="AW73" s="84" t="b">
        <v>1</v>
      </c>
      <c r="AX73" s="84">
        <v>1.4989970000932389</v>
      </c>
      <c r="AY73" s="84" t="b">
        <v>0</v>
      </c>
      <c r="AZ73" s="84">
        <v>1.0092506619632238</v>
      </c>
      <c r="BA73" s="84" t="b">
        <v>0</v>
      </c>
      <c r="BB73" s="84">
        <v>0.76841760431259065</v>
      </c>
      <c r="BC73" s="84" t="b">
        <v>1</v>
      </c>
      <c r="BD73" s="84">
        <v>0.90407529501755712</v>
      </c>
      <c r="BE73" s="84" t="b">
        <v>1</v>
      </c>
      <c r="BF73" s="84">
        <v>2.6383813823478683</v>
      </c>
      <c r="BG73" s="84" t="b">
        <v>0</v>
      </c>
      <c r="BH73" s="84">
        <v>0.69088219237579274</v>
      </c>
      <c r="BI73" s="84" t="b">
        <v>1</v>
      </c>
      <c r="BJ73" s="84">
        <v>0.77392226988530766</v>
      </c>
      <c r="BK73" s="84" t="b">
        <v>0</v>
      </c>
      <c r="BL73" s="84">
        <v>0.89667922446545523</v>
      </c>
      <c r="BM73" s="84" t="b">
        <v>1</v>
      </c>
      <c r="BN73" s="84">
        <v>0.83843997523559866</v>
      </c>
      <c r="BO73" s="84" t="b">
        <v>1</v>
      </c>
      <c r="BP73" s="84">
        <v>0.71271494267356061</v>
      </c>
      <c r="BQ73" s="84" t="b">
        <v>1</v>
      </c>
      <c r="BR73" s="84">
        <v>0.73527434992348761</v>
      </c>
      <c r="BS73" s="84" t="b">
        <v>1</v>
      </c>
      <c r="BT73" s="84">
        <v>0.75272614149657024</v>
      </c>
      <c r="BU73" s="84" t="b">
        <v>1</v>
      </c>
      <c r="BV73" s="84">
        <v>0.66127593106032623</v>
      </c>
      <c r="BW73" s="84" t="b">
        <v>1</v>
      </c>
      <c r="BX73" s="84">
        <v>0.67243878767668519</v>
      </c>
      <c r="BY73" s="84" t="b">
        <v>1</v>
      </c>
      <c r="BZ73" s="84">
        <v>0.74629480621914934</v>
      </c>
      <c r="CA73" s="84" t="b">
        <v>1</v>
      </c>
    </row>
    <row r="74" spans="1:79">
      <c r="A74" s="5" t="s">
        <v>268</v>
      </c>
      <c r="B74" s="5" t="s">
        <v>332</v>
      </c>
      <c r="C74" s="5" t="s">
        <v>328</v>
      </c>
      <c r="D74" s="84">
        <v>0.21200210989436494</v>
      </c>
      <c r="E74" s="84" t="b">
        <v>1</v>
      </c>
      <c r="F74" s="84">
        <v>0.42956765710811029</v>
      </c>
      <c r="G74" s="84" t="b">
        <v>1</v>
      </c>
      <c r="H74" s="84">
        <v>1.402767919445258</v>
      </c>
      <c r="I74" s="84" t="b">
        <v>0</v>
      </c>
      <c r="J74" s="84">
        <v>0.69161846749402789</v>
      </c>
      <c r="K74" s="84" t="b">
        <v>1</v>
      </c>
      <c r="L74" s="84">
        <v>0.66423900302878647</v>
      </c>
      <c r="M74" s="84" t="b">
        <v>0</v>
      </c>
      <c r="N74" s="84">
        <v>0.7551690403713941</v>
      </c>
      <c r="O74" s="84" t="b">
        <v>0</v>
      </c>
      <c r="P74" s="84">
        <v>0.77218565319655919</v>
      </c>
      <c r="Q74" s="84" t="b">
        <v>1</v>
      </c>
      <c r="R74" s="84">
        <v>1.6799771420103229</v>
      </c>
      <c r="S74" s="84" t="b">
        <v>0</v>
      </c>
      <c r="T74" s="84">
        <v>0.91087867948790424</v>
      </c>
      <c r="U74" s="84" t="b">
        <v>0</v>
      </c>
      <c r="V74" s="84">
        <v>0.18972980107241369</v>
      </c>
      <c r="W74" s="84" t="b">
        <v>1</v>
      </c>
      <c r="X74" s="84">
        <v>3.3670804974021888</v>
      </c>
      <c r="Y74" s="84" t="b">
        <v>0</v>
      </c>
      <c r="Z74" s="84">
        <v>2.2237728665971197</v>
      </c>
      <c r="AA74" s="84" t="b">
        <v>0</v>
      </c>
      <c r="AB74" s="84">
        <v>3.2510276194895296</v>
      </c>
      <c r="AC74" s="84" t="b">
        <v>0</v>
      </c>
      <c r="AD74" s="84">
        <v>7.869970743706884</v>
      </c>
      <c r="AE74" s="84" t="b">
        <v>0</v>
      </c>
      <c r="AF74" s="84">
        <v>3.6538117596594168</v>
      </c>
      <c r="AG74" s="84" t="b">
        <v>0</v>
      </c>
      <c r="AH74" s="84">
        <v>6.7036872623858086</v>
      </c>
      <c r="AI74" s="84" t="b">
        <v>0</v>
      </c>
      <c r="AJ74" s="84">
        <v>0.80536672987916125</v>
      </c>
      <c r="AK74" s="84" t="b">
        <v>0</v>
      </c>
      <c r="AL74" s="84">
        <v>3.2215270189260075</v>
      </c>
      <c r="AM74" s="84" t="b">
        <v>0</v>
      </c>
      <c r="AN74" s="84">
        <v>8.3027837911783884</v>
      </c>
      <c r="AO74" s="84" t="b">
        <v>0</v>
      </c>
      <c r="AP74" s="84">
        <v>3.9747576563492393</v>
      </c>
      <c r="AQ74" s="84" t="b">
        <v>0</v>
      </c>
      <c r="AR74" s="84">
        <v>2.0769064330531046</v>
      </c>
      <c r="AS74" s="84" t="b">
        <v>0</v>
      </c>
      <c r="AT74" s="84">
        <v>11.151351161583905</v>
      </c>
      <c r="AU74" s="84" t="b">
        <v>0</v>
      </c>
      <c r="AV74" s="84">
        <v>0.69070345518931675</v>
      </c>
      <c r="AW74" s="84" t="b">
        <v>0</v>
      </c>
      <c r="AX74" s="84">
        <v>0.90634121347239693</v>
      </c>
      <c r="AY74" s="84" t="b">
        <v>0</v>
      </c>
      <c r="AZ74" s="84">
        <v>0.70923112324669968</v>
      </c>
      <c r="BA74" s="84" t="b">
        <v>1</v>
      </c>
      <c r="BB74" s="84">
        <v>1.4587516480277627</v>
      </c>
      <c r="BC74" s="84" t="b">
        <v>0</v>
      </c>
      <c r="BD74" s="84">
        <v>1.1685825536748218</v>
      </c>
      <c r="BE74" s="84" t="b">
        <v>0</v>
      </c>
      <c r="BF74" s="84">
        <v>2.8398496226726331</v>
      </c>
      <c r="BG74" s="84" t="b">
        <v>0</v>
      </c>
      <c r="BH74" s="84">
        <v>0.68505078625324578</v>
      </c>
      <c r="BI74" s="84" t="b">
        <v>1</v>
      </c>
      <c r="BJ74" s="84">
        <v>2.8137633828354942</v>
      </c>
      <c r="BK74" s="84" t="b">
        <v>0</v>
      </c>
      <c r="BL74" s="84">
        <v>1.0232086919700425</v>
      </c>
      <c r="BM74" s="84" t="b">
        <v>1</v>
      </c>
      <c r="BN74" s="84">
        <v>1.0273121468027115</v>
      </c>
      <c r="BO74" s="84" t="b">
        <v>0</v>
      </c>
      <c r="BP74" s="84">
        <v>0.70669925674880796</v>
      </c>
      <c r="BQ74" s="84" t="b">
        <v>1</v>
      </c>
      <c r="BR74" s="84">
        <v>0.72906825083277116</v>
      </c>
      <c r="BS74" s="84" t="b">
        <v>1</v>
      </c>
      <c r="BT74" s="84">
        <v>0.74637274018073974</v>
      </c>
      <c r="BU74" s="84" t="b">
        <v>1</v>
      </c>
      <c r="BV74" s="84">
        <v>0.65569441722825372</v>
      </c>
      <c r="BW74" s="84" t="b">
        <v>1</v>
      </c>
      <c r="BX74" s="84">
        <v>0.66676305351134002</v>
      </c>
      <c r="BY74" s="84" t="b">
        <v>1</v>
      </c>
      <c r="BZ74" s="84">
        <v>0.73999568872815435</v>
      </c>
      <c r="CA74" s="84" t="b">
        <v>1</v>
      </c>
    </row>
    <row r="75" spans="1:79">
      <c r="A75" s="5" t="s">
        <v>266</v>
      </c>
      <c r="B75" s="5" t="s">
        <v>333</v>
      </c>
      <c r="C75" s="5" t="s">
        <v>328</v>
      </c>
      <c r="D75" s="84">
        <v>0.15955571977524671</v>
      </c>
      <c r="E75" s="84" t="b">
        <v>1</v>
      </c>
      <c r="F75" s="84">
        <v>0.32329855941623681</v>
      </c>
      <c r="G75" s="84" t="b">
        <v>1</v>
      </c>
      <c r="H75" s="84">
        <v>1.0898467312457467</v>
      </c>
      <c r="I75" s="84" t="b">
        <v>0</v>
      </c>
      <c r="J75" s="84">
        <v>0.52052162332652263</v>
      </c>
      <c r="K75" s="84" t="b">
        <v>1</v>
      </c>
      <c r="L75" s="84">
        <v>0.39300088728101684</v>
      </c>
      <c r="M75" s="84" t="b">
        <v>1</v>
      </c>
      <c r="N75" s="84">
        <v>0.56218996639347463</v>
      </c>
      <c r="O75" s="84" t="b">
        <v>1</v>
      </c>
      <c r="P75" s="84">
        <v>0.58115760148465812</v>
      </c>
      <c r="Q75" s="84" t="b">
        <v>1</v>
      </c>
      <c r="R75" s="84">
        <v>0.66157491260836299</v>
      </c>
      <c r="S75" s="84" t="b">
        <v>0</v>
      </c>
      <c r="T75" s="84">
        <v>0.91192017124879277</v>
      </c>
      <c r="U75" s="84" t="b">
        <v>0</v>
      </c>
      <c r="V75" s="84">
        <v>0.14279327214246743</v>
      </c>
      <c r="W75" s="84" t="b">
        <v>1</v>
      </c>
      <c r="X75" s="84">
        <v>0.83972202586946931</v>
      </c>
      <c r="Y75" s="84" t="b">
        <v>0</v>
      </c>
      <c r="Z75" s="84">
        <v>0.5385871696217589</v>
      </c>
      <c r="AA75" s="84" t="b">
        <v>0</v>
      </c>
      <c r="AB75" s="84">
        <v>1.0025940028979285</v>
      </c>
      <c r="AC75" s="84" t="b">
        <v>0</v>
      </c>
      <c r="AD75" s="84">
        <v>2.307771527977394</v>
      </c>
      <c r="AE75" s="84" t="b">
        <v>0</v>
      </c>
      <c r="AF75" s="84">
        <v>1.6766567350623884</v>
      </c>
      <c r="AG75" s="84" t="b">
        <v>0</v>
      </c>
      <c r="AH75" s="84">
        <v>1.7971640970186431</v>
      </c>
      <c r="AI75" s="84" t="b">
        <v>0</v>
      </c>
      <c r="AJ75" s="84">
        <v>0.73913389699787602</v>
      </c>
      <c r="AK75" s="84" t="b">
        <v>0</v>
      </c>
      <c r="AL75" s="84">
        <v>0.61974658487582901</v>
      </c>
      <c r="AM75" s="84" t="b">
        <v>1</v>
      </c>
      <c r="AN75" s="84">
        <v>6.2909146315055127</v>
      </c>
      <c r="AO75" s="84" t="b">
        <v>0</v>
      </c>
      <c r="AP75" s="84">
        <v>1.5532606843723091</v>
      </c>
      <c r="AQ75" s="84" t="b">
        <v>0</v>
      </c>
      <c r="AR75" s="84">
        <v>0.65832729637257814</v>
      </c>
      <c r="AS75" s="84" t="b">
        <v>0</v>
      </c>
      <c r="AT75" s="84">
        <v>9.6319369156551744</v>
      </c>
      <c r="AU75" s="84" t="b">
        <v>0</v>
      </c>
      <c r="AV75" s="84">
        <v>1.6162238638735824</v>
      </c>
      <c r="AW75" s="84" t="b">
        <v>0</v>
      </c>
      <c r="AX75" s="84">
        <v>0.56403864035553331</v>
      </c>
      <c r="AY75" s="84" t="b">
        <v>0</v>
      </c>
      <c r="AZ75" s="84">
        <v>0.8681987870509239</v>
      </c>
      <c r="BA75" s="84" t="b">
        <v>0</v>
      </c>
      <c r="BB75" s="84">
        <v>0.57344037880495402</v>
      </c>
      <c r="BC75" s="84" t="b">
        <v>1</v>
      </c>
      <c r="BD75" s="84">
        <v>0.67467647374743256</v>
      </c>
      <c r="BE75" s="84" t="b">
        <v>1</v>
      </c>
      <c r="BF75" s="84">
        <v>3.4731462174084693</v>
      </c>
      <c r="BG75" s="84" t="b">
        <v>0</v>
      </c>
      <c r="BH75" s="84">
        <v>0.51557869559740943</v>
      </c>
      <c r="BI75" s="84" t="b">
        <v>1</v>
      </c>
      <c r="BJ75" s="84">
        <v>4.0280316182540092</v>
      </c>
      <c r="BK75" s="84" t="b">
        <v>0</v>
      </c>
      <c r="BL75" s="84">
        <v>0.63741282963138612</v>
      </c>
      <c r="BM75" s="84" t="b">
        <v>1</v>
      </c>
      <c r="BN75" s="84">
        <v>1.5164525015250425</v>
      </c>
      <c r="BO75" s="84" t="b">
        <v>0</v>
      </c>
      <c r="BP75" s="84">
        <v>0.53187163387841863</v>
      </c>
      <c r="BQ75" s="84" t="b">
        <v>1</v>
      </c>
      <c r="BR75" s="84">
        <v>0.74684755402000103</v>
      </c>
      <c r="BS75" s="84" t="b">
        <v>0</v>
      </c>
      <c r="BT75" s="84">
        <v>0.56173044617102896</v>
      </c>
      <c r="BU75" s="84" t="b">
        <v>1</v>
      </c>
      <c r="BV75" s="84">
        <v>2.9550257183830029</v>
      </c>
      <c r="BW75" s="84" t="b">
        <v>0</v>
      </c>
      <c r="BX75" s="84">
        <v>0.50181509502689603</v>
      </c>
      <c r="BY75" s="84" t="b">
        <v>1</v>
      </c>
      <c r="BZ75" s="84">
        <v>0.55693098905681415</v>
      </c>
      <c r="CA75" s="84" t="b">
        <v>1</v>
      </c>
    </row>
    <row r="76" spans="1:79">
      <c r="A76" s="5" t="s">
        <v>312</v>
      </c>
      <c r="B76" s="5" t="s">
        <v>334</v>
      </c>
      <c r="C76" s="5" t="s">
        <v>335</v>
      </c>
      <c r="D76" s="84">
        <v>0.5538251445978839</v>
      </c>
      <c r="E76" s="84" t="b">
        <v>1</v>
      </c>
      <c r="F76" s="84">
        <v>1.1221839722775182</v>
      </c>
      <c r="G76" s="84" t="b">
        <v>1</v>
      </c>
      <c r="H76" s="84">
        <v>2.7695723489414452</v>
      </c>
      <c r="I76" s="84" t="b">
        <v>0</v>
      </c>
      <c r="J76" s="84">
        <v>1.8067541778584346</v>
      </c>
      <c r="K76" s="84" t="b">
        <v>1</v>
      </c>
      <c r="L76" s="84">
        <v>1.3641239156584117</v>
      </c>
      <c r="M76" s="84" t="b">
        <v>1</v>
      </c>
      <c r="N76" s="84">
        <v>1.9513868877150014</v>
      </c>
      <c r="O76" s="84" t="b">
        <v>1</v>
      </c>
      <c r="P76" s="84">
        <v>2.0197068519891923</v>
      </c>
      <c r="Q76" s="84" t="b">
        <v>0</v>
      </c>
      <c r="R76" s="84">
        <v>2.2000866981180747</v>
      </c>
      <c r="S76" s="84" t="b">
        <v>1</v>
      </c>
      <c r="T76" s="84">
        <v>2.2631995392888209</v>
      </c>
      <c r="U76" s="84" t="b">
        <v>1</v>
      </c>
      <c r="V76" s="84">
        <v>0.49564192811955704</v>
      </c>
      <c r="W76" s="84" t="b">
        <v>1</v>
      </c>
      <c r="X76" s="84">
        <v>5.3713922763802264</v>
      </c>
      <c r="Y76" s="84" t="b">
        <v>0</v>
      </c>
      <c r="Z76" s="84">
        <v>1.6100487683357829</v>
      </c>
      <c r="AA76" s="84" t="b">
        <v>0</v>
      </c>
      <c r="AB76" s="84">
        <v>5.0235471666568561</v>
      </c>
      <c r="AC76" s="84" t="b">
        <v>0</v>
      </c>
      <c r="AD76" s="84">
        <v>8.347938102552023</v>
      </c>
      <c r="AE76" s="84" t="b">
        <v>0</v>
      </c>
      <c r="AF76" s="84">
        <v>3.488988905518196</v>
      </c>
      <c r="AG76" s="84" t="b">
        <v>0</v>
      </c>
      <c r="AH76" s="84">
        <v>11.330185072223138</v>
      </c>
      <c r="AI76" s="84" t="b">
        <v>0</v>
      </c>
      <c r="AJ76" s="84">
        <v>11.854058279934788</v>
      </c>
      <c r="AK76" s="84" t="b">
        <v>0</v>
      </c>
      <c r="AL76" s="84">
        <v>2.1511685226100505</v>
      </c>
      <c r="AM76" s="84" t="b">
        <v>1</v>
      </c>
      <c r="AN76" s="84">
        <v>9.2035071491403535</v>
      </c>
      <c r="AO76" s="84" t="b">
        <v>0</v>
      </c>
      <c r="AP76" s="84">
        <v>5.3147671347150549</v>
      </c>
      <c r="AQ76" s="84" t="b">
        <v>0</v>
      </c>
      <c r="AR76" s="84">
        <v>2.0749395286666212</v>
      </c>
      <c r="AS76" s="84" t="b">
        <v>1</v>
      </c>
      <c r="AT76" s="84">
        <v>14.088610312764546</v>
      </c>
      <c r="AU76" s="84" t="b">
        <v>0</v>
      </c>
      <c r="AV76" s="84">
        <v>1.6459245397222197</v>
      </c>
      <c r="AW76" s="84" t="b">
        <v>1</v>
      </c>
      <c r="AX76" s="84">
        <v>1.856272804036651</v>
      </c>
      <c r="AY76" s="84" t="b">
        <v>0</v>
      </c>
      <c r="AZ76" s="84">
        <v>1.8527647181489846</v>
      </c>
      <c r="BA76" s="84" t="b">
        <v>1</v>
      </c>
      <c r="BB76" s="84">
        <v>1.990437579782639</v>
      </c>
      <c r="BC76" s="84" t="b">
        <v>1</v>
      </c>
      <c r="BD76" s="84">
        <v>2.3418326598149966</v>
      </c>
      <c r="BE76" s="84" t="b">
        <v>1</v>
      </c>
      <c r="BF76" s="84">
        <v>2.2475016059869355</v>
      </c>
      <c r="BG76" s="84" t="b">
        <v>0</v>
      </c>
      <c r="BH76" s="84">
        <v>1.7895970513814325</v>
      </c>
      <c r="BI76" s="84" t="b">
        <v>1</v>
      </c>
      <c r="BJ76" s="84">
        <v>2.8798681723534645</v>
      </c>
      <c r="BK76" s="84" t="b">
        <v>0</v>
      </c>
      <c r="BL76" s="84">
        <v>1.4604813820380178</v>
      </c>
      <c r="BM76" s="84" t="b">
        <v>1</v>
      </c>
      <c r="BN76" s="84">
        <v>2.1718170246683615</v>
      </c>
      <c r="BO76" s="84" t="b">
        <v>1</v>
      </c>
      <c r="BP76" s="84">
        <v>1.8461505795916084</v>
      </c>
      <c r="BQ76" s="84" t="b">
        <v>1</v>
      </c>
      <c r="BR76" s="84">
        <v>1.9045863724675991</v>
      </c>
      <c r="BS76" s="84" t="b">
        <v>1</v>
      </c>
      <c r="BT76" s="84">
        <v>1.9497918721680807</v>
      </c>
      <c r="BU76" s="84" t="b">
        <v>1</v>
      </c>
      <c r="BV76" s="84">
        <v>1.7129077423541017</v>
      </c>
      <c r="BW76" s="84" t="b">
        <v>1</v>
      </c>
      <c r="BX76" s="84">
        <v>1.7418229691555525</v>
      </c>
      <c r="BY76" s="84" t="b">
        <v>1</v>
      </c>
      <c r="BZ76" s="84">
        <v>1.9331327387066448</v>
      </c>
      <c r="CA76" s="84" t="b">
        <v>1</v>
      </c>
    </row>
    <row r="77" spans="1:79">
      <c r="A77" s="5" t="s">
        <v>265</v>
      </c>
      <c r="B77" s="5" t="s">
        <v>336</v>
      </c>
      <c r="C77" s="5" t="s">
        <v>335</v>
      </c>
      <c r="D77" s="84">
        <v>0.50785169363433791</v>
      </c>
      <c r="E77" s="84" t="b">
        <v>1</v>
      </c>
      <c r="F77" s="84">
        <v>1.029030618146159</v>
      </c>
      <c r="G77" s="84" t="b">
        <v>1</v>
      </c>
      <c r="H77" s="84">
        <v>3.8859802717603475</v>
      </c>
      <c r="I77" s="84" t="b">
        <v>0</v>
      </c>
      <c r="J77" s="84">
        <v>1.6567741247511201</v>
      </c>
      <c r="K77" s="84" t="b">
        <v>1</v>
      </c>
      <c r="L77" s="84">
        <v>1.2508869408542849</v>
      </c>
      <c r="M77" s="84" t="b">
        <v>1</v>
      </c>
      <c r="N77" s="84">
        <v>1.7894007621872237</v>
      </c>
      <c r="O77" s="84" t="b">
        <v>1</v>
      </c>
      <c r="P77" s="84">
        <v>1.8497730610860945</v>
      </c>
      <c r="Q77" s="84" t="b">
        <v>1</v>
      </c>
      <c r="R77" s="84">
        <v>2.0174558101598903</v>
      </c>
      <c r="S77" s="84" t="b">
        <v>1</v>
      </c>
      <c r="T77" s="84">
        <v>3.0856884392242563</v>
      </c>
      <c r="U77" s="84" t="b">
        <v>0</v>
      </c>
      <c r="V77" s="84">
        <v>1.3227592414439107</v>
      </c>
      <c r="W77" s="84" t="b">
        <v>0</v>
      </c>
      <c r="X77" s="84">
        <v>1.954826726639854</v>
      </c>
      <c r="Y77" s="84" t="b">
        <v>1</v>
      </c>
      <c r="Z77" s="84">
        <v>1.0273986792022511</v>
      </c>
      <c r="AA77" s="84" t="b">
        <v>1</v>
      </c>
      <c r="AB77" s="84">
        <v>5.3707375187588653</v>
      </c>
      <c r="AC77" s="84" t="b">
        <v>0</v>
      </c>
      <c r="AD77" s="84">
        <v>3.450542617495798</v>
      </c>
      <c r="AE77" s="84" t="b">
        <v>0</v>
      </c>
      <c r="AF77" s="84">
        <v>0.37817967988136181</v>
      </c>
      <c r="AG77" s="84" t="b">
        <v>1</v>
      </c>
      <c r="AH77" s="84">
        <v>4.8989457745819056</v>
      </c>
      <c r="AI77" s="84" t="b">
        <v>0</v>
      </c>
      <c r="AJ77" s="84">
        <v>2.0871959787286656</v>
      </c>
      <c r="AK77" s="84" t="b">
        <v>0</v>
      </c>
      <c r="AL77" s="84">
        <v>1.972598370002872</v>
      </c>
      <c r="AM77" s="84" t="b">
        <v>1</v>
      </c>
      <c r="AN77" s="84">
        <v>9.9435085233251765</v>
      </c>
      <c r="AO77" s="84" t="b">
        <v>0</v>
      </c>
      <c r="AP77" s="84">
        <v>2.0642771196679277</v>
      </c>
      <c r="AQ77" s="84" t="b">
        <v>0</v>
      </c>
      <c r="AR77" s="84">
        <v>1.9026972034418617</v>
      </c>
      <c r="AS77" s="84" t="b">
        <v>1</v>
      </c>
      <c r="AT77" s="84">
        <v>11.779418090769436</v>
      </c>
      <c r="AU77" s="84" t="b">
        <v>0</v>
      </c>
      <c r="AV77" s="84">
        <v>2.321964307765048</v>
      </c>
      <c r="AW77" s="84" t="b">
        <v>0</v>
      </c>
      <c r="AX77" s="84">
        <v>1.5654485009238464</v>
      </c>
      <c r="AY77" s="84" t="b">
        <v>0</v>
      </c>
      <c r="AZ77" s="84">
        <v>1.6989652947250879</v>
      </c>
      <c r="BA77" s="84" t="b">
        <v>1</v>
      </c>
      <c r="BB77" s="84">
        <v>1.8252098262891112</v>
      </c>
      <c r="BC77" s="84" t="b">
        <v>1</v>
      </c>
      <c r="BD77" s="84">
        <v>2.1474353306200471</v>
      </c>
      <c r="BE77" s="84" t="b">
        <v>1</v>
      </c>
      <c r="BF77" s="84">
        <v>3.1529709043148291</v>
      </c>
      <c r="BG77" s="84" t="b">
        <v>0</v>
      </c>
      <c r="BH77" s="84">
        <v>1.6410412245311952</v>
      </c>
      <c r="BI77" s="84" t="b">
        <v>1</v>
      </c>
      <c r="BJ77" s="84">
        <v>1.8120576764175114</v>
      </c>
      <c r="BK77" s="84" t="b">
        <v>1</v>
      </c>
      <c r="BL77" s="84">
        <v>0.82842265632872736</v>
      </c>
      <c r="BM77" s="84" t="b">
        <v>1</v>
      </c>
      <c r="BN77" s="84">
        <v>1.9915328240333745</v>
      </c>
      <c r="BO77" s="84" t="b">
        <v>1</v>
      </c>
      <c r="BP77" s="84">
        <v>1.6929002008934699</v>
      </c>
      <c r="BQ77" s="84" t="b">
        <v>1</v>
      </c>
      <c r="BR77" s="84">
        <v>1.7464851936848043</v>
      </c>
      <c r="BS77" s="84" t="b">
        <v>1</v>
      </c>
      <c r="BT77" s="84">
        <v>1.7879381501068985</v>
      </c>
      <c r="BU77" s="84" t="b">
        <v>1</v>
      </c>
      <c r="BV77" s="84">
        <v>1.5707179539952298</v>
      </c>
      <c r="BW77" s="84" t="b">
        <v>1</v>
      </c>
      <c r="BX77" s="84">
        <v>1.5972329055935359</v>
      </c>
      <c r="BY77" s="84" t="b">
        <v>1</v>
      </c>
      <c r="BZ77" s="84">
        <v>1.7726619041195235</v>
      </c>
      <c r="CA77" s="84" t="b">
        <v>1</v>
      </c>
    </row>
    <row r="78" spans="1:79">
      <c r="A78" s="5" t="s">
        <v>264</v>
      </c>
      <c r="B78" s="5" t="s">
        <v>337</v>
      </c>
      <c r="C78" s="5" t="s">
        <v>335</v>
      </c>
      <c r="D78" s="84">
        <v>0.51628225686141549</v>
      </c>
      <c r="E78" s="84" t="b">
        <v>1</v>
      </c>
      <c r="F78" s="84">
        <v>1.0461129825403721</v>
      </c>
      <c r="G78" s="84" t="b">
        <v>1</v>
      </c>
      <c r="H78" s="84">
        <v>9.6223692365735136</v>
      </c>
      <c r="I78" s="84" t="b">
        <v>0</v>
      </c>
      <c r="J78" s="84">
        <v>1.6842773096115362</v>
      </c>
      <c r="K78" s="84" t="b">
        <v>1</v>
      </c>
      <c r="L78" s="84">
        <v>1.2716522185465375</v>
      </c>
      <c r="M78" s="84" t="b">
        <v>1</v>
      </c>
      <c r="N78" s="84">
        <v>1.8191056080177908</v>
      </c>
      <c r="O78" s="84" t="b">
        <v>1</v>
      </c>
      <c r="P78" s="84">
        <v>1.8804801138392939</v>
      </c>
      <c r="Q78" s="84" t="b">
        <v>1</v>
      </c>
      <c r="R78" s="84">
        <v>2.0509464708755649</v>
      </c>
      <c r="S78" s="84" t="b">
        <v>1</v>
      </c>
      <c r="T78" s="84">
        <v>2.109780997249818</v>
      </c>
      <c r="U78" s="84" t="b">
        <v>1</v>
      </c>
      <c r="V78" s="84">
        <v>0.46204318410010686</v>
      </c>
      <c r="W78" s="84" t="b">
        <v>1</v>
      </c>
      <c r="X78" s="84">
        <v>3.4147047635219341</v>
      </c>
      <c r="Y78" s="84" t="b">
        <v>0</v>
      </c>
      <c r="Z78" s="84">
        <v>1.0756665717337806</v>
      </c>
      <c r="AA78" s="84" t="b">
        <v>0</v>
      </c>
      <c r="AB78" s="84">
        <v>3.5325191664655682</v>
      </c>
      <c r="AC78" s="84" t="b">
        <v>0</v>
      </c>
      <c r="AD78" s="84">
        <v>3.2461864045914743</v>
      </c>
      <c r="AE78" s="84" t="b">
        <v>0</v>
      </c>
      <c r="AF78" s="84">
        <v>2.794661904060729</v>
      </c>
      <c r="AG78" s="84" t="b">
        <v>0</v>
      </c>
      <c r="AH78" s="84">
        <v>4.9458265473052663</v>
      </c>
      <c r="AI78" s="84" t="b">
        <v>0</v>
      </c>
      <c r="AJ78" s="84">
        <v>6.8712591675410382</v>
      </c>
      <c r="AK78" s="84" t="b">
        <v>0</v>
      </c>
      <c r="AL78" s="84">
        <v>2.005344377328218</v>
      </c>
      <c r="AM78" s="84" t="b">
        <v>1</v>
      </c>
      <c r="AN78" s="84">
        <v>4.7087462612701616</v>
      </c>
      <c r="AO78" s="84" t="b">
        <v>0</v>
      </c>
      <c r="AP78" s="84">
        <v>2.1187041146475454</v>
      </c>
      <c r="AQ78" s="84" t="b">
        <v>0</v>
      </c>
      <c r="AR78" s="84">
        <v>1.9342828204175728</v>
      </c>
      <c r="AS78" s="84" t="b">
        <v>1</v>
      </c>
      <c r="AT78" s="84">
        <v>8.2988834178462163</v>
      </c>
      <c r="AU78" s="84" t="b">
        <v>0</v>
      </c>
      <c r="AV78" s="84">
        <v>1.5343500458224246</v>
      </c>
      <c r="AW78" s="84" t="b">
        <v>1</v>
      </c>
      <c r="AX78" s="84">
        <v>0.84585161215085891</v>
      </c>
      <c r="AY78" s="84" t="b">
        <v>0</v>
      </c>
      <c r="AZ78" s="84">
        <v>1.7271688717089297</v>
      </c>
      <c r="BA78" s="84" t="b">
        <v>1</v>
      </c>
      <c r="BB78" s="84">
        <v>1.855509118456665</v>
      </c>
      <c r="BC78" s="84" t="b">
        <v>1</v>
      </c>
      <c r="BD78" s="84">
        <v>2.1830837089906976</v>
      </c>
      <c r="BE78" s="84" t="b">
        <v>1</v>
      </c>
      <c r="BF78" s="84">
        <v>1.9765528390858278</v>
      </c>
      <c r="BG78" s="84" t="b">
        <v>1</v>
      </c>
      <c r="BH78" s="84">
        <v>1.6682832362741207</v>
      </c>
      <c r="BI78" s="84" t="b">
        <v>1</v>
      </c>
      <c r="BJ78" s="84">
        <v>1.8421386370673123</v>
      </c>
      <c r="BK78" s="84" t="b">
        <v>1</v>
      </c>
      <c r="BL78" s="84">
        <v>0.53103680397726116</v>
      </c>
      <c r="BM78" s="84" t="b">
        <v>1</v>
      </c>
      <c r="BN78" s="84">
        <v>2.0245931516886029</v>
      </c>
      <c r="BO78" s="84" t="b">
        <v>1</v>
      </c>
      <c r="BP78" s="84">
        <v>1.7210030946312647</v>
      </c>
      <c r="BQ78" s="84" t="b">
        <v>1</v>
      </c>
      <c r="BR78" s="84">
        <v>1.7754776220552728</v>
      </c>
      <c r="BS78" s="84" t="b">
        <v>1</v>
      </c>
      <c r="BT78" s="84">
        <v>1.8176187159286077</v>
      </c>
      <c r="BU78" s="84" t="b">
        <v>1</v>
      </c>
      <c r="BV78" s="84">
        <v>1.5967925682754323</v>
      </c>
      <c r="BW78" s="84" t="b">
        <v>1</v>
      </c>
      <c r="BX78" s="84">
        <v>1.6237476798234132</v>
      </c>
      <c r="BY78" s="84" t="b">
        <v>1</v>
      </c>
      <c r="BZ78" s="84">
        <v>1.8020888774864212</v>
      </c>
      <c r="CA78" s="84" t="b">
        <v>1</v>
      </c>
    </row>
    <row r="79" spans="1:79">
      <c r="A79" s="5" t="s">
        <v>267</v>
      </c>
      <c r="B79" s="5" t="s">
        <v>338</v>
      </c>
      <c r="C79" s="5" t="s">
        <v>335</v>
      </c>
      <c r="D79" s="84">
        <v>0.55339527955418155</v>
      </c>
      <c r="E79" s="84" t="b">
        <v>1</v>
      </c>
      <c r="F79" s="84">
        <v>1.1213129615135786</v>
      </c>
      <c r="G79" s="84" t="b">
        <v>1</v>
      </c>
      <c r="H79" s="84">
        <v>2.2108582392785521</v>
      </c>
      <c r="I79" s="84" t="b">
        <v>1</v>
      </c>
      <c r="J79" s="84">
        <v>1.8053518210474442</v>
      </c>
      <c r="K79" s="84" t="b">
        <v>1</v>
      </c>
      <c r="L79" s="84">
        <v>1.3630651172410055</v>
      </c>
      <c r="M79" s="84" t="b">
        <v>1</v>
      </c>
      <c r="N79" s="84">
        <v>1.94987227065951</v>
      </c>
      <c r="O79" s="84" t="b">
        <v>1</v>
      </c>
      <c r="P79" s="84">
        <v>2.0156586914694499</v>
      </c>
      <c r="Q79" s="84" t="b">
        <v>1</v>
      </c>
      <c r="R79" s="84">
        <v>2.1983790465716244</v>
      </c>
      <c r="S79" s="84" t="b">
        <v>1</v>
      </c>
      <c r="T79" s="84">
        <v>2.2614429011542883</v>
      </c>
      <c r="U79" s="84" t="b">
        <v>1</v>
      </c>
      <c r="V79" s="84">
        <v>0.49525722341416389</v>
      </c>
      <c r="W79" s="84" t="b">
        <v>1</v>
      </c>
      <c r="X79" s="84">
        <v>2.4290035131512386</v>
      </c>
      <c r="Y79" s="84" t="b">
        <v>0</v>
      </c>
      <c r="Z79" s="84">
        <v>1.1195346720653021</v>
      </c>
      <c r="AA79" s="84" t="b">
        <v>1</v>
      </c>
      <c r="AB79" s="84">
        <v>6.8669404429779988</v>
      </c>
      <c r="AC79" s="84" t="b">
        <v>0</v>
      </c>
      <c r="AD79" s="84">
        <v>5.4647183279603011</v>
      </c>
      <c r="AE79" s="84" t="b">
        <v>0</v>
      </c>
      <c r="AF79" s="84">
        <v>7.8306975848939713</v>
      </c>
      <c r="AG79" s="84" t="b">
        <v>0</v>
      </c>
      <c r="AH79" s="84">
        <v>5.8844764801439231</v>
      </c>
      <c r="AI79" s="84" t="b">
        <v>0</v>
      </c>
      <c r="AJ79" s="84">
        <v>19.563853538993236</v>
      </c>
      <c r="AK79" s="84" t="b">
        <v>0</v>
      </c>
      <c r="AL79" s="84">
        <v>2.8546419791899287</v>
      </c>
      <c r="AM79" s="84" t="b">
        <v>0</v>
      </c>
      <c r="AN79" s="84">
        <v>14.70345590575082</v>
      </c>
      <c r="AO79" s="84" t="b">
        <v>0</v>
      </c>
      <c r="AP79" s="84">
        <v>2.7359699987784936</v>
      </c>
      <c r="AQ79" s="84" t="b">
        <v>0</v>
      </c>
      <c r="AR79" s="84">
        <v>2.0733290131819593</v>
      </c>
      <c r="AS79" s="84" t="b">
        <v>1</v>
      </c>
      <c r="AT79" s="84">
        <v>16.874341108046885</v>
      </c>
      <c r="AU79" s="84" t="b">
        <v>0</v>
      </c>
      <c r="AV79" s="84">
        <v>2.5548001552048727</v>
      </c>
      <c r="AW79" s="84" t="b">
        <v>0</v>
      </c>
      <c r="AX79" s="84">
        <v>2.1234831242092609</v>
      </c>
      <c r="AY79" s="84" t="b">
        <v>0</v>
      </c>
      <c r="AZ79" s="84">
        <v>1.8513266491224949</v>
      </c>
      <c r="BA79" s="84" t="b">
        <v>1</v>
      </c>
      <c r="BB79" s="84">
        <v>1.9888926525694814</v>
      </c>
      <c r="BC79" s="84" t="b">
        <v>1</v>
      </c>
      <c r="BD79" s="84">
        <v>2.3400149886448189</v>
      </c>
      <c r="BE79" s="84" t="b">
        <v>1</v>
      </c>
      <c r="BF79" s="84">
        <v>3.5993568101814395</v>
      </c>
      <c r="BG79" s="84" t="b">
        <v>0</v>
      </c>
      <c r="BH79" s="84">
        <v>1.7882080114972643</v>
      </c>
      <c r="BI79" s="84" t="b">
        <v>1</v>
      </c>
      <c r="BJ79" s="84">
        <v>3.4012511412353068</v>
      </c>
      <c r="BK79" s="84" t="b">
        <v>0</v>
      </c>
      <c r="BL79" s="84">
        <v>1.0272291331501882</v>
      </c>
      <c r="BM79" s="84" t="b">
        <v>1</v>
      </c>
      <c r="BN79" s="84">
        <v>2.1701313153261093</v>
      </c>
      <c r="BO79" s="84" t="b">
        <v>1</v>
      </c>
      <c r="BP79" s="84">
        <v>1.8447176442918694</v>
      </c>
      <c r="BQ79" s="84" t="b">
        <v>1</v>
      </c>
      <c r="BR79" s="84">
        <v>1.9031080807861511</v>
      </c>
      <c r="BS79" s="84" t="b">
        <v>1</v>
      </c>
      <c r="BT79" s="84">
        <v>1.9482784931232404</v>
      </c>
      <c r="BU79" s="84" t="b">
        <v>1</v>
      </c>
      <c r="BV79" s="84">
        <v>1.7115782267683479</v>
      </c>
      <c r="BW79" s="84" t="b">
        <v>1</v>
      </c>
      <c r="BX79" s="84">
        <v>1.7404710103034466</v>
      </c>
      <c r="BY79" s="84" t="b">
        <v>1</v>
      </c>
      <c r="BZ79" s="84">
        <v>1.9316322900590666</v>
      </c>
      <c r="CA79" s="84" t="b">
        <v>1</v>
      </c>
    </row>
    <row r="80" spans="1:79">
      <c r="A80" s="5" t="s">
        <v>268</v>
      </c>
      <c r="B80" s="5" t="s">
        <v>339</v>
      </c>
      <c r="C80" s="5" t="s">
        <v>335</v>
      </c>
      <c r="D80" s="84">
        <v>0.4426043435683325</v>
      </c>
      <c r="E80" s="84" t="b">
        <v>1</v>
      </c>
      <c r="F80" s="84">
        <v>0.89682367306277133</v>
      </c>
      <c r="G80" s="84" t="b">
        <v>1</v>
      </c>
      <c r="H80" s="84">
        <v>2.884661167844762</v>
      </c>
      <c r="I80" s="84" t="b">
        <v>0</v>
      </c>
      <c r="J80" s="84">
        <v>1.4439164683665577</v>
      </c>
      <c r="K80" s="84" t="b">
        <v>1</v>
      </c>
      <c r="L80" s="84">
        <v>1.090176522545274</v>
      </c>
      <c r="M80" s="84" t="b">
        <v>1</v>
      </c>
      <c r="N80" s="84">
        <v>1.559503610317388</v>
      </c>
      <c r="O80" s="84" t="b">
        <v>1</v>
      </c>
      <c r="P80" s="84">
        <v>1.6121194469066531</v>
      </c>
      <c r="Q80" s="84" t="b">
        <v>1</v>
      </c>
      <c r="R80" s="84">
        <v>1.7582587903642306</v>
      </c>
      <c r="S80" s="84" t="b">
        <v>1</v>
      </c>
      <c r="T80" s="84">
        <v>1.8086971243936336</v>
      </c>
      <c r="U80" s="84" t="b">
        <v>1</v>
      </c>
      <c r="V80" s="84">
        <v>0.39610565244302803</v>
      </c>
      <c r="W80" s="84" t="b">
        <v>1</v>
      </c>
      <c r="X80" s="84">
        <v>3.6254635200735743</v>
      </c>
      <c r="Y80" s="84" t="b">
        <v>0</v>
      </c>
      <c r="Z80" s="84">
        <v>1.2459649802070116</v>
      </c>
      <c r="AA80" s="84" t="b">
        <v>0</v>
      </c>
      <c r="AB80" s="84">
        <v>4.7960739368604468</v>
      </c>
      <c r="AC80" s="84" t="b">
        <v>0</v>
      </c>
      <c r="AD80" s="84">
        <v>5.018492087709026</v>
      </c>
      <c r="AE80" s="84" t="b">
        <v>0</v>
      </c>
      <c r="AF80" s="84">
        <v>3.978580063100015</v>
      </c>
      <c r="AG80" s="84" t="b">
        <v>0</v>
      </c>
      <c r="AH80" s="84">
        <v>5.66359767386475</v>
      </c>
      <c r="AI80" s="84" t="b">
        <v>0</v>
      </c>
      <c r="AJ80" s="84">
        <v>8.9107217345057581</v>
      </c>
      <c r="AK80" s="84" t="b">
        <v>0</v>
      </c>
      <c r="AL80" s="84">
        <v>1.7191645073211415</v>
      </c>
      <c r="AM80" s="84" t="b">
        <v>1</v>
      </c>
      <c r="AN80" s="84">
        <v>8.4950290048452679</v>
      </c>
      <c r="AO80" s="84" t="b">
        <v>0</v>
      </c>
      <c r="AP80" s="84">
        <v>4.1087154286600267</v>
      </c>
      <c r="AQ80" s="84" t="b">
        <v>0</v>
      </c>
      <c r="AR80" s="84">
        <v>1.658244045051948</v>
      </c>
      <c r="AS80" s="84" t="b">
        <v>1</v>
      </c>
      <c r="AT80" s="84">
        <v>12.30081724919596</v>
      </c>
      <c r="AU80" s="84" t="b">
        <v>0</v>
      </c>
      <c r="AV80" s="84">
        <v>1.3153851131040653</v>
      </c>
      <c r="AW80" s="84" t="b">
        <v>1</v>
      </c>
      <c r="AX80" s="84">
        <v>1.6537186267485111</v>
      </c>
      <c r="AY80" s="84" t="b">
        <v>0</v>
      </c>
      <c r="AZ80" s="84">
        <v>1.4806870360830326</v>
      </c>
      <c r="BA80" s="84" t="b">
        <v>1</v>
      </c>
      <c r="BB80" s="84">
        <v>1.5907120270840829</v>
      </c>
      <c r="BC80" s="84" t="b">
        <v>1</v>
      </c>
      <c r="BD80" s="84">
        <v>1.8715389094456418</v>
      </c>
      <c r="BE80" s="84" t="b">
        <v>1</v>
      </c>
      <c r="BF80" s="84">
        <v>2.7179279999701258</v>
      </c>
      <c r="BG80" s="84" t="b">
        <v>0</v>
      </c>
      <c r="BH80" s="84">
        <v>1.4302048866950789</v>
      </c>
      <c r="BI80" s="84" t="b">
        <v>1</v>
      </c>
      <c r="BJ80" s="84">
        <v>2.8586452788298127</v>
      </c>
      <c r="BK80" s="84" t="b">
        <v>0</v>
      </c>
      <c r="BL80" s="84">
        <v>1.7589459162419037</v>
      </c>
      <c r="BM80" s="84" t="b">
        <v>1</v>
      </c>
      <c r="BN80" s="84">
        <v>1.7356663162193697</v>
      </c>
      <c r="BO80" s="84" t="b">
        <v>1</v>
      </c>
      <c r="BP80" s="84">
        <v>1.4754011683628465</v>
      </c>
      <c r="BQ80" s="84" t="b">
        <v>1</v>
      </c>
      <c r="BR80" s="84">
        <v>1.522101712747757</v>
      </c>
      <c r="BS80" s="84" t="b">
        <v>1</v>
      </c>
      <c r="BT80" s="84">
        <v>1.5582289105028129</v>
      </c>
      <c r="BU80" s="84" t="b">
        <v>1</v>
      </c>
      <c r="BV80" s="84">
        <v>1.3689165511764816</v>
      </c>
      <c r="BW80" s="84" t="b">
        <v>1</v>
      </c>
      <c r="BX80" s="84">
        <v>1.3920249367426116</v>
      </c>
      <c r="BY80" s="84" t="b">
        <v>1</v>
      </c>
      <c r="BZ80" s="84">
        <v>1.5449153134188995</v>
      </c>
      <c r="CA80" s="84" t="b">
        <v>1</v>
      </c>
    </row>
    <row r="81" spans="1:79">
      <c r="A81" s="5" t="s">
        <v>266</v>
      </c>
      <c r="B81" s="5" t="s">
        <v>340</v>
      </c>
      <c r="C81" s="5" t="s">
        <v>335</v>
      </c>
      <c r="D81" s="84">
        <v>0.63525906960721934</v>
      </c>
      <c r="E81" s="84" t="b">
        <v>1</v>
      </c>
      <c r="F81" s="84">
        <v>1.287188841298907</v>
      </c>
      <c r="G81" s="84" t="b">
        <v>1</v>
      </c>
      <c r="H81" s="84">
        <v>4.7372389896908835</v>
      </c>
      <c r="I81" s="84" t="b">
        <v>0</v>
      </c>
      <c r="J81" s="84">
        <v>2.0724176018924858</v>
      </c>
      <c r="K81" s="84" t="b">
        <v>1</v>
      </c>
      <c r="L81" s="84">
        <v>1.5647034049335409</v>
      </c>
      <c r="M81" s="84" t="b">
        <v>1</v>
      </c>
      <c r="N81" s="84">
        <v>2.2383169684966586</v>
      </c>
      <c r="O81" s="84" t="b">
        <v>1</v>
      </c>
      <c r="P81" s="84">
        <v>2.3138351776692754</v>
      </c>
      <c r="Q81" s="84" t="b">
        <v>1</v>
      </c>
      <c r="R81" s="84">
        <v>2.5235853636015055</v>
      </c>
      <c r="S81" s="84" t="b">
        <v>1</v>
      </c>
      <c r="T81" s="84">
        <v>2.5959782571952172</v>
      </c>
      <c r="U81" s="84" t="b">
        <v>1</v>
      </c>
      <c r="V81" s="84">
        <v>0.56852064805430491</v>
      </c>
      <c r="W81" s="84" t="b">
        <v>1</v>
      </c>
      <c r="X81" s="84">
        <v>2.4452441986000211</v>
      </c>
      <c r="Y81" s="84" t="b">
        <v>1</v>
      </c>
      <c r="Z81" s="84">
        <v>1.285147489407878</v>
      </c>
      <c r="AA81" s="84" t="b">
        <v>1</v>
      </c>
      <c r="AB81" s="84">
        <v>3.4025424002240969</v>
      </c>
      <c r="AC81" s="84" t="b">
        <v>0</v>
      </c>
      <c r="AD81" s="84">
        <v>2.4566696379557449</v>
      </c>
      <c r="AE81" s="84" t="b">
        <v>1</v>
      </c>
      <c r="AF81" s="84">
        <v>2.7479174017229648</v>
      </c>
      <c r="AG81" s="84" t="b">
        <v>0</v>
      </c>
      <c r="AH81" s="84">
        <v>2.4841979677582504</v>
      </c>
      <c r="AI81" s="84" t="b">
        <v>1</v>
      </c>
      <c r="AJ81" s="84">
        <v>7.2306312074697505</v>
      </c>
      <c r="AK81" s="84" t="b">
        <v>0</v>
      </c>
      <c r="AL81" s="84">
        <v>2.916255039813286</v>
      </c>
      <c r="AM81" s="84" t="b">
        <v>0</v>
      </c>
      <c r="AN81" s="84">
        <v>5.9114933510642356</v>
      </c>
      <c r="AO81" s="84" t="b">
        <v>0</v>
      </c>
      <c r="AP81" s="84">
        <v>2.3321478095838066</v>
      </c>
      <c r="AQ81" s="84" t="b">
        <v>1</v>
      </c>
      <c r="AR81" s="84">
        <v>2.3800366728185502</v>
      </c>
      <c r="AS81" s="84" t="b">
        <v>1</v>
      </c>
      <c r="AT81" s="84">
        <v>6.1590986077370449</v>
      </c>
      <c r="AU81" s="84" t="b">
        <v>0</v>
      </c>
      <c r="AV81" s="84">
        <v>1.8879397260064799</v>
      </c>
      <c r="AW81" s="84" t="b">
        <v>1</v>
      </c>
      <c r="AX81" s="84">
        <v>0.82966737987595252</v>
      </c>
      <c r="AY81" s="84" t="b">
        <v>0</v>
      </c>
      <c r="AZ81" s="84">
        <v>2.1251934884736596</v>
      </c>
      <c r="BA81" s="84" t="b">
        <v>1</v>
      </c>
      <c r="BB81" s="84">
        <v>2.2831096373604338</v>
      </c>
      <c r="BC81" s="84" t="b">
        <v>1</v>
      </c>
      <c r="BD81" s="84">
        <v>2.6861735173292431</v>
      </c>
      <c r="BE81" s="84" t="b">
        <v>1</v>
      </c>
      <c r="BF81" s="84">
        <v>2.4320477818090405</v>
      </c>
      <c r="BG81" s="84" t="b">
        <v>1</v>
      </c>
      <c r="BH81" s="84">
        <v>2.0527377077792863</v>
      </c>
      <c r="BI81" s="84" t="b">
        <v>1</v>
      </c>
      <c r="BJ81" s="84">
        <v>2.2666579397575841</v>
      </c>
      <c r="BK81" s="84" t="b">
        <v>1</v>
      </c>
      <c r="BL81" s="84">
        <v>0.92385488772868307</v>
      </c>
      <c r="BM81" s="84" t="b">
        <v>1</v>
      </c>
      <c r="BN81" s="84">
        <v>2.4911589441278936</v>
      </c>
      <c r="BO81" s="84" t="b">
        <v>1</v>
      </c>
      <c r="BP81" s="84">
        <v>2.1176068132437678</v>
      </c>
      <c r="BQ81" s="84" t="b">
        <v>1</v>
      </c>
      <c r="BR81" s="84">
        <v>2.1846349497887689</v>
      </c>
      <c r="BS81" s="84" t="b">
        <v>1</v>
      </c>
      <c r="BT81" s="84">
        <v>2.2364874233735645</v>
      </c>
      <c r="BU81" s="84" t="b">
        <v>1</v>
      </c>
      <c r="BV81" s="84">
        <v>1.964772075346878</v>
      </c>
      <c r="BW81" s="84" t="b">
        <v>1</v>
      </c>
      <c r="BX81" s="84">
        <v>1.9979389697259844</v>
      </c>
      <c r="BY81" s="84" t="b">
        <v>1</v>
      </c>
      <c r="BZ81" s="84">
        <v>2.2173787466975385</v>
      </c>
      <c r="CA81" s="84" t="b">
        <v>1</v>
      </c>
    </row>
    <row r="82" spans="1:79">
      <c r="A82" s="5" t="s">
        <v>263</v>
      </c>
      <c r="B82" s="5" t="s">
        <v>341</v>
      </c>
      <c r="C82" s="5" t="s">
        <v>342</v>
      </c>
      <c r="D82" s="84">
        <v>1.0160906531710758</v>
      </c>
      <c r="E82" s="84" t="b">
        <v>1</v>
      </c>
      <c r="F82" s="84">
        <v>2.0588459308713238</v>
      </c>
      <c r="G82" s="84" t="b">
        <v>1</v>
      </c>
      <c r="H82" s="84">
        <v>8.0800182217633676</v>
      </c>
      <c r="I82" s="84" t="b">
        <v>0</v>
      </c>
      <c r="J82" s="84">
        <v>3.3148116343339487</v>
      </c>
      <c r="K82" s="84" t="b">
        <v>1</v>
      </c>
      <c r="L82" s="84">
        <v>2.5027277543962514</v>
      </c>
      <c r="M82" s="84" t="b">
        <v>1</v>
      </c>
      <c r="N82" s="84">
        <v>3.5801660445869623</v>
      </c>
      <c r="O82" s="84" t="b">
        <v>1</v>
      </c>
      <c r="P82" s="84">
        <v>3.700956679708407</v>
      </c>
      <c r="Q82" s="84" t="b">
        <v>1</v>
      </c>
      <c r="R82" s="84">
        <v>4.0364500455227823</v>
      </c>
      <c r="S82" s="84" t="b">
        <v>1</v>
      </c>
      <c r="T82" s="84">
        <v>4.1522417690192439</v>
      </c>
      <c r="U82" s="84" t="b">
        <v>1</v>
      </c>
      <c r="V82" s="84">
        <v>1.0057530687689697</v>
      </c>
      <c r="W82" s="84" t="b">
        <v>0</v>
      </c>
      <c r="X82" s="84">
        <v>3.911144120231925</v>
      </c>
      <c r="Y82" s="84" t="b">
        <v>1</v>
      </c>
      <c r="Z82" s="84">
        <v>2.0555808085369196</v>
      </c>
      <c r="AA82" s="84" t="b">
        <v>1</v>
      </c>
      <c r="AB82" s="84">
        <v>3.2150737613583047</v>
      </c>
      <c r="AC82" s="84" t="b">
        <v>1</v>
      </c>
      <c r="AD82" s="84">
        <v>3.9294189984558634</v>
      </c>
      <c r="AE82" s="84" t="b">
        <v>1</v>
      </c>
      <c r="AF82" s="84">
        <v>1.1072633906253135</v>
      </c>
      <c r="AG82" s="84" t="b">
        <v>0</v>
      </c>
      <c r="AH82" s="84">
        <v>4.9963405978267454</v>
      </c>
      <c r="AI82" s="84" t="b">
        <v>0</v>
      </c>
      <c r="AJ82" s="84">
        <v>3.1314375919224413</v>
      </c>
      <c r="AK82" s="84" t="b">
        <v>1</v>
      </c>
      <c r="AL82" s="84">
        <v>3.9467009588503545</v>
      </c>
      <c r="AM82" s="84" t="b">
        <v>1</v>
      </c>
      <c r="AN82" s="84">
        <v>3.8580990865402987</v>
      </c>
      <c r="AO82" s="84" t="b">
        <v>0</v>
      </c>
      <c r="AP82" s="84">
        <v>6.4830685130065984</v>
      </c>
      <c r="AQ82" s="84" t="b">
        <v>0</v>
      </c>
      <c r="AR82" s="84">
        <v>3.8068453220991714</v>
      </c>
      <c r="AS82" s="84" t="b">
        <v>1</v>
      </c>
      <c r="AT82" s="84">
        <v>7.3394481489574401</v>
      </c>
      <c r="AU82" s="84" t="b">
        <v>0</v>
      </c>
      <c r="AV82" s="84">
        <v>3.019741080645479</v>
      </c>
      <c r="AW82" s="84" t="b">
        <v>1</v>
      </c>
      <c r="AX82" s="84">
        <v>1.9264937697814373</v>
      </c>
      <c r="AY82" s="84" t="b">
        <v>0</v>
      </c>
      <c r="AZ82" s="84">
        <v>3.3992261474570813</v>
      </c>
      <c r="BA82" s="84" t="b">
        <v>1</v>
      </c>
      <c r="BB82" s="84">
        <v>3.6518114792459433</v>
      </c>
      <c r="BC82" s="84" t="b">
        <v>1</v>
      </c>
      <c r="BD82" s="84">
        <v>4.2965082032461215</v>
      </c>
      <c r="BE82" s="84" t="b">
        <v>1</v>
      </c>
      <c r="BF82" s="84">
        <v>3.89003658096459</v>
      </c>
      <c r="BG82" s="84" t="b">
        <v>1</v>
      </c>
      <c r="BH82" s="84">
        <v>3.2833338366597142</v>
      </c>
      <c r="BI82" s="84" t="b">
        <v>1</v>
      </c>
      <c r="BJ82" s="84">
        <v>11.196072679944519</v>
      </c>
      <c r="BK82" s="84" t="b">
        <v>0</v>
      </c>
      <c r="BL82" s="84">
        <v>0.74410571002405612</v>
      </c>
      <c r="BM82" s="84" t="b">
        <v>1</v>
      </c>
      <c r="BN82" s="84">
        <v>3.9845843055132555</v>
      </c>
      <c r="BO82" s="84" t="b">
        <v>1</v>
      </c>
      <c r="BP82" s="84">
        <v>3.3870913348136287</v>
      </c>
      <c r="BQ82" s="84" t="b">
        <v>1</v>
      </c>
      <c r="BR82" s="84">
        <v>3.4943021820117028</v>
      </c>
      <c r="BS82" s="84" t="b">
        <v>1</v>
      </c>
      <c r="BT82" s="84">
        <v>3.5772397051011211</v>
      </c>
      <c r="BU82" s="84" t="b">
        <v>1</v>
      </c>
      <c r="BV82" s="84">
        <v>3.1426336700802482</v>
      </c>
      <c r="BW82" s="84" t="b">
        <v>1</v>
      </c>
      <c r="BX82" s="84">
        <v>3.1956837924408141</v>
      </c>
      <c r="BY82" s="84" t="b">
        <v>1</v>
      </c>
      <c r="BZ82" s="84">
        <v>3.546675564116903</v>
      </c>
      <c r="CA82" s="84" t="b">
        <v>1</v>
      </c>
    </row>
    <row r="83" spans="1:79">
      <c r="A83" s="5" t="s">
        <v>263</v>
      </c>
      <c r="B83" s="5" t="s">
        <v>343</v>
      </c>
      <c r="C83" s="5" t="s">
        <v>342</v>
      </c>
      <c r="D83" s="84">
        <v>1.1325472732819477</v>
      </c>
      <c r="E83" s="84" t="b">
        <v>1</v>
      </c>
      <c r="F83" s="84">
        <v>2.2948152685382137</v>
      </c>
      <c r="G83" s="84" t="b">
        <v>1</v>
      </c>
      <c r="H83" s="84">
        <v>10.842779468886221</v>
      </c>
      <c r="I83" s="84" t="b">
        <v>0</v>
      </c>
      <c r="J83" s="84">
        <v>4.9566814229370504</v>
      </c>
      <c r="K83" s="84" t="b">
        <v>0</v>
      </c>
      <c r="L83" s="84">
        <v>2.7895714670365126</v>
      </c>
      <c r="M83" s="84" t="b">
        <v>1</v>
      </c>
      <c r="N83" s="84">
        <v>3.9904975791671831</v>
      </c>
      <c r="O83" s="84" t="b">
        <v>1</v>
      </c>
      <c r="P83" s="84">
        <v>4.1251323226498142</v>
      </c>
      <c r="Q83" s="84" t="b">
        <v>1</v>
      </c>
      <c r="R83" s="84">
        <v>4.499077398781993</v>
      </c>
      <c r="S83" s="84" t="b">
        <v>1</v>
      </c>
      <c r="T83" s="84">
        <v>4.6281402932247939</v>
      </c>
      <c r="U83" s="84" t="b">
        <v>1</v>
      </c>
      <c r="V83" s="84">
        <v>1.0135652374967234</v>
      </c>
      <c r="W83" s="84" t="b">
        <v>1</v>
      </c>
      <c r="X83" s="84">
        <v>4.3594098567459207</v>
      </c>
      <c r="Y83" s="84" t="b">
        <v>1</v>
      </c>
      <c r="Z83" s="84">
        <v>2.291175922594797</v>
      </c>
      <c r="AA83" s="84" t="b">
        <v>1</v>
      </c>
      <c r="AB83" s="84">
        <v>3.5835611817340696</v>
      </c>
      <c r="AC83" s="84" t="b">
        <v>1</v>
      </c>
      <c r="AD83" s="84">
        <v>4.3797792631935524</v>
      </c>
      <c r="AE83" s="84" t="b">
        <v>1</v>
      </c>
      <c r="AF83" s="84">
        <v>0.84336898080458955</v>
      </c>
      <c r="AG83" s="84" t="b">
        <v>1</v>
      </c>
      <c r="AH83" s="84">
        <v>4.4288570904099513</v>
      </c>
      <c r="AI83" s="84" t="b">
        <v>1</v>
      </c>
      <c r="AJ83" s="84">
        <v>3.4903392675803273</v>
      </c>
      <c r="AK83" s="84" t="b">
        <v>1</v>
      </c>
      <c r="AL83" s="84">
        <v>4.3990419510852909</v>
      </c>
      <c r="AM83" s="84" t="b">
        <v>1</v>
      </c>
      <c r="AN83" s="84">
        <v>4.1791002509738613</v>
      </c>
      <c r="AO83" s="84" t="b">
        <v>1</v>
      </c>
      <c r="AP83" s="84">
        <v>4.1577802962619685</v>
      </c>
      <c r="AQ83" s="84" t="b">
        <v>1</v>
      </c>
      <c r="AR83" s="84">
        <v>4.2431571197847173</v>
      </c>
      <c r="AS83" s="84" t="b">
        <v>1</v>
      </c>
      <c r="AT83" s="84">
        <v>3.6995915840984139</v>
      </c>
      <c r="AU83" s="84" t="b">
        <v>1</v>
      </c>
      <c r="AV83" s="84">
        <v>3.3658409475859092</v>
      </c>
      <c r="AW83" s="84" t="b">
        <v>1</v>
      </c>
      <c r="AX83" s="84">
        <v>1.2363742264811419</v>
      </c>
      <c r="AY83" s="84" t="b">
        <v>1</v>
      </c>
      <c r="AZ83" s="84">
        <v>3.7888197205205878</v>
      </c>
      <c r="BA83" s="84" t="b">
        <v>1</v>
      </c>
      <c r="BB83" s="84">
        <v>4.0703544712790203</v>
      </c>
      <c r="BC83" s="84" t="b">
        <v>1</v>
      </c>
      <c r="BD83" s="84">
        <v>4.7889414542234183</v>
      </c>
      <c r="BE83" s="84" t="b">
        <v>1</v>
      </c>
      <c r="BF83" s="84">
        <v>5.8944846381343909</v>
      </c>
      <c r="BG83" s="84" t="b">
        <v>0</v>
      </c>
      <c r="BH83" s="84">
        <v>3.659644710221774</v>
      </c>
      <c r="BI83" s="84" t="b">
        <v>1</v>
      </c>
      <c r="BJ83" s="84">
        <v>4.0410241930470434</v>
      </c>
      <c r="BK83" s="84" t="b">
        <v>1</v>
      </c>
      <c r="BL83" s="84">
        <v>0.72014741703809337</v>
      </c>
      <c r="BM83" s="84" t="b">
        <v>1</v>
      </c>
      <c r="BN83" s="84">
        <v>4.4412672002123879</v>
      </c>
      <c r="BO83" s="84" t="b">
        <v>1</v>
      </c>
      <c r="BP83" s="84">
        <v>3.7752941074975381</v>
      </c>
      <c r="BQ83" s="84" t="b">
        <v>1</v>
      </c>
      <c r="BR83" s="84">
        <v>3.8947926505473021</v>
      </c>
      <c r="BS83" s="84" t="b">
        <v>1</v>
      </c>
      <c r="BT83" s="84">
        <v>3.9872358447982625</v>
      </c>
      <c r="BU83" s="84" t="b">
        <v>1</v>
      </c>
      <c r="BV83" s="84">
        <v>3.5028185554760509</v>
      </c>
      <c r="BW83" s="84" t="b">
        <v>1</v>
      </c>
      <c r="BX83" s="84">
        <v>3.5619488813374551</v>
      </c>
      <c r="BY83" s="84" t="b">
        <v>1</v>
      </c>
      <c r="BZ83" s="84">
        <v>3.9531686733073612</v>
      </c>
      <c r="CA83" s="84" t="b">
        <v>1</v>
      </c>
    </row>
    <row r="84" spans="1:79">
      <c r="A84" s="5" t="s">
        <v>263</v>
      </c>
      <c r="B84" s="5" t="s">
        <v>344</v>
      </c>
      <c r="C84" s="5" t="s">
        <v>342</v>
      </c>
      <c r="D84" s="84">
        <v>1.2915842174557051</v>
      </c>
      <c r="E84" s="84" t="b">
        <v>1</v>
      </c>
      <c r="F84" s="84">
        <v>2.6170626628513878</v>
      </c>
      <c r="G84" s="84" t="b">
        <v>1</v>
      </c>
      <c r="H84" s="84">
        <v>11.178649993642312</v>
      </c>
      <c r="I84" s="84" t="b">
        <v>0</v>
      </c>
      <c r="J84" s="84">
        <v>4.2426539661098124</v>
      </c>
      <c r="K84" s="84" t="b">
        <v>0</v>
      </c>
      <c r="L84" s="84">
        <v>3.1812945607544267</v>
      </c>
      <c r="M84" s="84" t="b">
        <v>1</v>
      </c>
      <c r="N84" s="84">
        <v>4.5508596547249178</v>
      </c>
      <c r="O84" s="84" t="b">
        <v>1</v>
      </c>
      <c r="P84" s="84">
        <v>5.6277682538444083</v>
      </c>
      <c r="Q84" s="84" t="b">
        <v>0</v>
      </c>
      <c r="R84" s="84">
        <v>5.1308563434524794</v>
      </c>
      <c r="S84" s="84" t="b">
        <v>1</v>
      </c>
      <c r="T84" s="84">
        <v>5.2780427801284642</v>
      </c>
      <c r="U84" s="84" t="b">
        <v>1</v>
      </c>
      <c r="V84" s="84">
        <v>1.1558942350538066</v>
      </c>
      <c r="W84" s="84" t="b">
        <v>1</v>
      </c>
      <c r="X84" s="84">
        <v>4.9715761109709931</v>
      </c>
      <c r="Y84" s="84" t="b">
        <v>1</v>
      </c>
      <c r="Z84" s="84">
        <v>5.3000058501124538</v>
      </c>
      <c r="AA84" s="84" t="b">
        <v>0</v>
      </c>
      <c r="AB84" s="84">
        <v>4.0867795753920655</v>
      </c>
      <c r="AC84" s="84" t="b">
        <v>1</v>
      </c>
      <c r="AD84" s="84">
        <v>6.4113814467259722</v>
      </c>
      <c r="AE84" s="84" t="b">
        <v>0</v>
      </c>
      <c r="AF84" s="84">
        <v>0.9617983202964584</v>
      </c>
      <c r="AG84" s="84" t="b">
        <v>1</v>
      </c>
      <c r="AH84" s="84">
        <v>6.1929347856338683</v>
      </c>
      <c r="AI84" s="84" t="b">
        <v>0</v>
      </c>
      <c r="AJ84" s="84">
        <v>3.9804670568045881</v>
      </c>
      <c r="AK84" s="84" t="b">
        <v>1</v>
      </c>
      <c r="AL84" s="84">
        <v>5.0167735069305541</v>
      </c>
      <c r="AM84" s="84" t="b">
        <v>1</v>
      </c>
      <c r="AN84" s="84">
        <v>12.314913773711661</v>
      </c>
      <c r="AO84" s="84" t="b">
        <v>0</v>
      </c>
      <c r="AP84" s="84">
        <v>8.7160712052038853</v>
      </c>
      <c r="AQ84" s="84" t="b">
        <v>0</v>
      </c>
      <c r="AR84" s="84">
        <v>4.8389986867545112</v>
      </c>
      <c r="AS84" s="84" t="b">
        <v>1</v>
      </c>
      <c r="AT84" s="84">
        <v>9.8112655365782864</v>
      </c>
      <c r="AU84" s="84" t="b">
        <v>0</v>
      </c>
      <c r="AV84" s="84">
        <v>3.8384861708866285</v>
      </c>
      <c r="AW84" s="84" t="b">
        <v>1</v>
      </c>
      <c r="AX84" s="84">
        <v>1.9504943020516008</v>
      </c>
      <c r="AY84" s="84" t="b">
        <v>0</v>
      </c>
      <c r="AZ84" s="84">
        <v>4.3208613620414145</v>
      </c>
      <c r="BA84" s="84" t="b">
        <v>1</v>
      </c>
      <c r="BB84" s="84">
        <v>4.6419303799299003</v>
      </c>
      <c r="BC84" s="84" t="b">
        <v>1</v>
      </c>
      <c r="BD84" s="84">
        <v>5.4614243012304744</v>
      </c>
      <c r="BE84" s="84" t="b">
        <v>1</v>
      </c>
      <c r="BF84" s="84">
        <v>4.9447456657720972</v>
      </c>
      <c r="BG84" s="84" t="b">
        <v>1</v>
      </c>
      <c r="BH84" s="84">
        <v>4.1735470657399913</v>
      </c>
      <c r="BI84" s="84" t="b">
        <v>1</v>
      </c>
      <c r="BJ84" s="84">
        <v>8.8483193839405789</v>
      </c>
      <c r="BK84" s="84" t="b">
        <v>0</v>
      </c>
      <c r="BL84" s="84">
        <v>0.72835675107586595</v>
      </c>
      <c r="BM84" s="84" t="b">
        <v>1</v>
      </c>
      <c r="BN84" s="84">
        <v>5.0649281991339565</v>
      </c>
      <c r="BO84" s="84" t="b">
        <v>1</v>
      </c>
      <c r="BP84" s="84">
        <v>4.3054364268319905</v>
      </c>
      <c r="BQ84" s="84" t="b">
        <v>1</v>
      </c>
      <c r="BR84" s="84">
        <v>4.4417154465719486</v>
      </c>
      <c r="BS84" s="84" t="b">
        <v>1</v>
      </c>
      <c r="BT84" s="84">
        <v>4.5471398942064694</v>
      </c>
      <c r="BU84" s="84" t="b">
        <v>1</v>
      </c>
      <c r="BV84" s="84">
        <v>3.9946987376107193</v>
      </c>
      <c r="BW84" s="84" t="b">
        <v>1</v>
      </c>
      <c r="BX84" s="84">
        <v>4.0621323869225829</v>
      </c>
      <c r="BY84" s="84" t="b">
        <v>1</v>
      </c>
      <c r="BZ84" s="84">
        <v>4.5082888704399311</v>
      </c>
      <c r="CA84" s="84" t="b">
        <v>1</v>
      </c>
    </row>
    <row r="85" spans="1:79">
      <c r="A85" s="5" t="s">
        <v>263</v>
      </c>
      <c r="B85" s="5" t="s">
        <v>345</v>
      </c>
      <c r="C85" s="5" t="s">
        <v>342</v>
      </c>
      <c r="D85" s="84">
        <v>1.2636683254477923</v>
      </c>
      <c r="E85" s="84" t="b">
        <v>1</v>
      </c>
      <c r="F85" s="84">
        <v>2.560498299733033</v>
      </c>
      <c r="G85" s="84" t="b">
        <v>1</v>
      </c>
      <c r="H85" s="84">
        <v>7.5425393575262412</v>
      </c>
      <c r="I85" s="84" t="b">
        <v>0</v>
      </c>
      <c r="J85" s="84">
        <v>4.1224889275980594</v>
      </c>
      <c r="K85" s="84" t="b">
        <v>1</v>
      </c>
      <c r="L85" s="84">
        <v>3.1125350681846538</v>
      </c>
      <c r="M85" s="84" t="b">
        <v>1</v>
      </c>
      <c r="N85" s="84">
        <v>4.4524988161922767</v>
      </c>
      <c r="O85" s="84" t="b">
        <v>1</v>
      </c>
      <c r="P85" s="84">
        <v>4.6027209436543544</v>
      </c>
      <c r="Q85" s="84" t="b">
        <v>1</v>
      </c>
      <c r="R85" s="84">
        <v>5.0199596402749753</v>
      </c>
      <c r="S85" s="84" t="b">
        <v>1</v>
      </c>
      <c r="T85" s="84">
        <v>5.1639648359480539</v>
      </c>
      <c r="U85" s="84" t="b">
        <v>1</v>
      </c>
      <c r="V85" s="84">
        <v>1.1309111033290355</v>
      </c>
      <c r="W85" s="84" t="b">
        <v>1</v>
      </c>
      <c r="X85" s="84">
        <v>4.8641220402667376</v>
      </c>
      <c r="Y85" s="84" t="b">
        <v>1</v>
      </c>
      <c r="Z85" s="84">
        <v>2.5564376072546384</v>
      </c>
      <c r="AA85" s="84" t="b">
        <v>1</v>
      </c>
      <c r="AB85" s="84">
        <v>3.9984492166396746</v>
      </c>
      <c r="AC85" s="84" t="b">
        <v>1</v>
      </c>
      <c r="AD85" s="84">
        <v>4.8868497217889866</v>
      </c>
      <c r="AE85" s="84" t="b">
        <v>1</v>
      </c>
      <c r="AF85" s="84">
        <v>1.2177447837439805</v>
      </c>
      <c r="AG85" s="84" t="b">
        <v>0</v>
      </c>
      <c r="AH85" s="84">
        <v>4.9416095514210374</v>
      </c>
      <c r="AI85" s="84" t="b">
        <v>1</v>
      </c>
      <c r="AJ85" s="84">
        <v>3.8944345031413792</v>
      </c>
      <c r="AK85" s="84" t="b">
        <v>1</v>
      </c>
      <c r="AL85" s="84">
        <v>4.9083425540318641</v>
      </c>
      <c r="AM85" s="84" t="b">
        <v>1</v>
      </c>
      <c r="AN85" s="84">
        <v>5.1666878302966275</v>
      </c>
      <c r="AO85" s="84" t="b">
        <v>0</v>
      </c>
      <c r="AP85" s="84">
        <v>4.6391487477001681</v>
      </c>
      <c r="AQ85" s="84" t="b">
        <v>1</v>
      </c>
      <c r="AR85" s="84">
        <v>4.7344101024870637</v>
      </c>
      <c r="AS85" s="84" t="b">
        <v>1</v>
      </c>
      <c r="AT85" s="84">
        <v>4.6651580176337566</v>
      </c>
      <c r="AU85" s="84" t="b">
        <v>0</v>
      </c>
      <c r="AV85" s="84">
        <v>3.7555223471017398</v>
      </c>
      <c r="AW85" s="84" t="b">
        <v>1</v>
      </c>
      <c r="AX85" s="84">
        <v>1.7491332006814801</v>
      </c>
      <c r="AY85" s="84" t="b">
        <v>0</v>
      </c>
      <c r="AZ85" s="84">
        <v>4.2274716337265836</v>
      </c>
      <c r="BA85" s="84" t="b">
        <v>1</v>
      </c>
      <c r="BB85" s="84">
        <v>4.5416011676005326</v>
      </c>
      <c r="BC85" s="84" t="b">
        <v>1</v>
      </c>
      <c r="BD85" s="84">
        <v>5.3433828069616194</v>
      </c>
      <c r="BE85" s="84" t="b">
        <v>1</v>
      </c>
      <c r="BF85" s="84">
        <v>4.8378714998085268</v>
      </c>
      <c r="BG85" s="84" t="b">
        <v>1</v>
      </c>
      <c r="BH85" s="84">
        <v>4.0833413419454958</v>
      </c>
      <c r="BI85" s="84" t="b">
        <v>1</v>
      </c>
      <c r="BJ85" s="84">
        <v>4.5088751662646986</v>
      </c>
      <c r="BK85" s="84" t="b">
        <v>1</v>
      </c>
      <c r="BL85" s="84">
        <v>0.79027461377494479</v>
      </c>
      <c r="BM85" s="84" t="b">
        <v>1</v>
      </c>
      <c r="BN85" s="84">
        <v>4.9554564459769033</v>
      </c>
      <c r="BO85" s="84" t="b">
        <v>1</v>
      </c>
      <c r="BP85" s="84">
        <v>4.2123800881790308</v>
      </c>
      <c r="BQ85" s="84" t="b">
        <v>1</v>
      </c>
      <c r="BR85" s="84">
        <v>4.3457136163694718</v>
      </c>
      <c r="BS85" s="84" t="b">
        <v>1</v>
      </c>
      <c r="BT85" s="84">
        <v>4.4488594533989829</v>
      </c>
      <c r="BU85" s="84" t="b">
        <v>1</v>
      </c>
      <c r="BV85" s="84">
        <v>3.9083585849082021</v>
      </c>
      <c r="BW85" s="84" t="b">
        <v>1</v>
      </c>
      <c r="BX85" s="84">
        <v>3.9743347446917427</v>
      </c>
      <c r="BY85" s="84" t="b">
        <v>1</v>
      </c>
      <c r="BZ85" s="84">
        <v>4.410848143349293</v>
      </c>
      <c r="CA85" s="84" t="b">
        <v>1</v>
      </c>
    </row>
    <row r="86" spans="1:79">
      <c r="A86" s="5" t="s">
        <v>263</v>
      </c>
      <c r="B86" s="5" t="s">
        <v>346</v>
      </c>
      <c r="C86" s="5" t="s">
        <v>342</v>
      </c>
      <c r="D86" s="84">
        <v>0.79749541725969741</v>
      </c>
      <c r="E86" s="84" t="b">
        <v>1</v>
      </c>
      <c r="F86" s="84">
        <v>1.6159190024920069</v>
      </c>
      <c r="G86" s="84" t="b">
        <v>1</v>
      </c>
      <c r="H86" s="84">
        <v>4.4180349850358454</v>
      </c>
      <c r="I86" s="84" t="b">
        <v>0</v>
      </c>
      <c r="J86" s="84">
        <v>2.6016842879228479</v>
      </c>
      <c r="K86" s="84" t="b">
        <v>1</v>
      </c>
      <c r="L86" s="84">
        <v>1.9643069331960663</v>
      </c>
      <c r="M86" s="84" t="b">
        <v>1</v>
      </c>
      <c r="N86" s="84">
        <v>2.8099520497273631</v>
      </c>
      <c r="O86" s="84" t="b">
        <v>1</v>
      </c>
      <c r="P86" s="84">
        <v>2.9047565611718964</v>
      </c>
      <c r="Q86" s="84" t="b">
        <v>1</v>
      </c>
      <c r="R86" s="84">
        <v>3.1680740328197223</v>
      </c>
      <c r="S86" s="84" t="b">
        <v>1</v>
      </c>
      <c r="T86" s="84">
        <v>3.2589550664724181</v>
      </c>
      <c r="U86" s="84" t="b">
        <v>1</v>
      </c>
      <c r="V86" s="84">
        <v>0.71371292931111419</v>
      </c>
      <c r="W86" s="84" t="b">
        <v>1</v>
      </c>
      <c r="X86" s="84">
        <v>3.0697256218161622</v>
      </c>
      <c r="Y86" s="84" t="b">
        <v>1</v>
      </c>
      <c r="Z86" s="84">
        <v>1.6133563176662451</v>
      </c>
      <c r="AA86" s="84" t="b">
        <v>1</v>
      </c>
      <c r="AB86" s="84">
        <v>2.523403382201423</v>
      </c>
      <c r="AC86" s="84" t="b">
        <v>1</v>
      </c>
      <c r="AD86" s="84">
        <v>3.0840689597743318</v>
      </c>
      <c r="AE86" s="84" t="b">
        <v>1</v>
      </c>
      <c r="AF86" s="84">
        <v>0.59386739354517204</v>
      </c>
      <c r="AG86" s="84" t="b">
        <v>1</v>
      </c>
      <c r="AH86" s="84">
        <v>3.1780200851331921</v>
      </c>
      <c r="AI86" s="84" t="b">
        <v>0</v>
      </c>
      <c r="AJ86" s="84">
        <v>2.4577601626381913</v>
      </c>
      <c r="AK86" s="84" t="b">
        <v>1</v>
      </c>
      <c r="AL86" s="84">
        <v>3.0976329898860717</v>
      </c>
      <c r="AM86" s="84" t="b">
        <v>1</v>
      </c>
      <c r="AN86" s="84">
        <v>4.4823155301333886</v>
      </c>
      <c r="AO86" s="84" t="b">
        <v>0</v>
      </c>
      <c r="AP86" s="84">
        <v>2.9277459850597478</v>
      </c>
      <c r="AQ86" s="84" t="b">
        <v>1</v>
      </c>
      <c r="AR86" s="84">
        <v>2.9878649991670128</v>
      </c>
      <c r="AS86" s="84" t="b">
        <v>1</v>
      </c>
      <c r="AT86" s="84">
        <v>2.6051074455384131</v>
      </c>
      <c r="AU86" s="84" t="b">
        <v>1</v>
      </c>
      <c r="AV86" s="84">
        <v>2.3700933234745052</v>
      </c>
      <c r="AW86" s="84" t="b">
        <v>1</v>
      </c>
      <c r="AX86" s="84">
        <v>1.057333665723946</v>
      </c>
      <c r="AY86" s="84" t="b">
        <v>0</v>
      </c>
      <c r="AZ86" s="84">
        <v>2.6679384032971112</v>
      </c>
      <c r="BA86" s="84" t="b">
        <v>1</v>
      </c>
      <c r="BB86" s="84">
        <v>2.8661841444029714</v>
      </c>
      <c r="BC86" s="84" t="b">
        <v>1</v>
      </c>
      <c r="BD86" s="84">
        <v>3.3721849439457241</v>
      </c>
      <c r="BE86" s="84" t="b">
        <v>1</v>
      </c>
      <c r="BF86" s="84">
        <v>3.0531590233706449</v>
      </c>
      <c r="BG86" s="84" t="b">
        <v>1</v>
      </c>
      <c r="BH86" s="84">
        <v>2.5769784220512491</v>
      </c>
      <c r="BI86" s="84" t="b">
        <v>1</v>
      </c>
      <c r="BJ86" s="84">
        <v>3.6199588259942286</v>
      </c>
      <c r="BK86" s="84" t="b">
        <v>0</v>
      </c>
      <c r="BL86" s="84">
        <v>0.67865191770469147</v>
      </c>
      <c r="BM86" s="84" t="b">
        <v>1</v>
      </c>
      <c r="BN86" s="84">
        <v>3.1273663559591061</v>
      </c>
      <c r="BO86" s="84" t="b">
        <v>1</v>
      </c>
      <c r="BP86" s="84">
        <v>2.6584141965324326</v>
      </c>
      <c r="BQ86" s="84" t="b">
        <v>1</v>
      </c>
      <c r="BR86" s="84">
        <v>2.7425603886602312</v>
      </c>
      <c r="BS86" s="84" t="b">
        <v>1</v>
      </c>
      <c r="BT86" s="84">
        <v>2.8076552641777459</v>
      </c>
      <c r="BU86" s="84" t="b">
        <v>1</v>
      </c>
      <c r="BV86" s="84">
        <v>2.4665475882426557</v>
      </c>
      <c r="BW86" s="84" t="b">
        <v>1</v>
      </c>
      <c r="BX86" s="84">
        <v>2.5081848470202881</v>
      </c>
      <c r="BY86" s="84" t="b">
        <v>1</v>
      </c>
      <c r="BZ86" s="84">
        <v>2.7836664967470814</v>
      </c>
      <c r="CA86" s="84" t="b">
        <v>1</v>
      </c>
    </row>
    <row r="87" spans="1:79">
      <c r="A87" s="5" t="s">
        <v>263</v>
      </c>
      <c r="B87" s="5" t="s">
        <v>347</v>
      </c>
      <c r="C87" s="5" t="s">
        <v>342</v>
      </c>
      <c r="D87" s="84">
        <v>0.74518603229810854</v>
      </c>
      <c r="E87" s="84" t="b">
        <v>1</v>
      </c>
      <c r="F87" s="84">
        <v>1.5099275104549119</v>
      </c>
      <c r="G87" s="84" t="b">
        <v>1</v>
      </c>
      <c r="H87" s="84">
        <v>2.9770775793909965</v>
      </c>
      <c r="I87" s="84" t="b">
        <v>1</v>
      </c>
      <c r="J87" s="84">
        <v>2.4310343982556373</v>
      </c>
      <c r="K87" s="84" t="b">
        <v>1</v>
      </c>
      <c r="L87" s="84">
        <v>1.8354639513713684</v>
      </c>
      <c r="M87" s="84" t="b">
        <v>1</v>
      </c>
      <c r="N87" s="84">
        <v>2.6256414439086351</v>
      </c>
      <c r="O87" s="84" t="b">
        <v>1</v>
      </c>
      <c r="P87" s="84">
        <v>2.7142275300457377</v>
      </c>
      <c r="Q87" s="84" t="b">
        <v>1</v>
      </c>
      <c r="R87" s="84">
        <v>2.9602734604490162</v>
      </c>
      <c r="S87" s="84" t="b">
        <v>1</v>
      </c>
      <c r="T87" s="84">
        <v>3.0451934178721065</v>
      </c>
      <c r="U87" s="84" t="b">
        <v>1</v>
      </c>
      <c r="V87" s="84">
        <v>0.66689901218581871</v>
      </c>
      <c r="W87" s="84" t="b">
        <v>1</v>
      </c>
      <c r="X87" s="84">
        <v>2.8683759265040645</v>
      </c>
      <c r="Y87" s="84" t="b">
        <v>1</v>
      </c>
      <c r="Z87" s="84">
        <v>1.5075329174628895</v>
      </c>
      <c r="AA87" s="84" t="b">
        <v>1</v>
      </c>
      <c r="AB87" s="84">
        <v>2.3578881001368419</v>
      </c>
      <c r="AC87" s="84" t="b">
        <v>1</v>
      </c>
      <c r="AD87" s="84">
        <v>2.8817784550598851</v>
      </c>
      <c r="AE87" s="84" t="b">
        <v>1</v>
      </c>
      <c r="AF87" s="84">
        <v>0.92366851921761484</v>
      </c>
      <c r="AG87" s="84" t="b">
        <v>0</v>
      </c>
      <c r="AH87" s="84">
        <v>2.9140703621616701</v>
      </c>
      <c r="AI87" s="84" t="b">
        <v>1</v>
      </c>
      <c r="AJ87" s="84">
        <v>2.2965505560269563</v>
      </c>
      <c r="AK87" s="84" t="b">
        <v>1</v>
      </c>
      <c r="AL87" s="84">
        <v>2.8944527921935972</v>
      </c>
      <c r="AM87" s="84" t="b">
        <v>1</v>
      </c>
      <c r="AN87" s="84">
        <v>2.9236836093715755</v>
      </c>
      <c r="AO87" s="84" t="b">
        <v>0</v>
      </c>
      <c r="AP87" s="84">
        <v>2.7357090297522477</v>
      </c>
      <c r="AQ87" s="84" t="b">
        <v>1</v>
      </c>
      <c r="AR87" s="84">
        <v>2.7918847125445141</v>
      </c>
      <c r="AS87" s="84" t="b">
        <v>1</v>
      </c>
      <c r="AT87" s="84">
        <v>3.4113679720878141</v>
      </c>
      <c r="AU87" s="84" t="b">
        <v>0</v>
      </c>
      <c r="AV87" s="84">
        <v>2.2146339673837514</v>
      </c>
      <c r="AW87" s="84" t="b">
        <v>1</v>
      </c>
      <c r="AX87" s="84">
        <v>0.91533909076947584</v>
      </c>
      <c r="AY87" s="84" t="b">
        <v>0</v>
      </c>
      <c r="AZ87" s="84">
        <v>2.4929427682483025</v>
      </c>
      <c r="BA87" s="84" t="b">
        <v>1</v>
      </c>
      <c r="BB87" s="84">
        <v>2.6781851584081036</v>
      </c>
      <c r="BC87" s="84" t="b">
        <v>1</v>
      </c>
      <c r="BD87" s="84">
        <v>3.1509963119148909</v>
      </c>
      <c r="BE87" s="84" t="b">
        <v>1</v>
      </c>
      <c r="BF87" s="84">
        <v>2.8528959657455299</v>
      </c>
      <c r="BG87" s="84" t="b">
        <v>1</v>
      </c>
      <c r="BH87" s="84">
        <v>2.4079490415690663</v>
      </c>
      <c r="BI87" s="84" t="b">
        <v>1</v>
      </c>
      <c r="BJ87" s="84">
        <v>2.9502532087989417</v>
      </c>
      <c r="BK87" s="84" t="b">
        <v>0</v>
      </c>
      <c r="BL87" s="84">
        <v>0.61241136696998355</v>
      </c>
      <c r="BM87" s="84" t="b">
        <v>1</v>
      </c>
      <c r="BN87" s="84">
        <v>2.9222358848751395</v>
      </c>
      <c r="BO87" s="84" t="b">
        <v>1</v>
      </c>
      <c r="BP87" s="84">
        <v>2.4840432740366056</v>
      </c>
      <c r="BQ87" s="84" t="b">
        <v>1</v>
      </c>
      <c r="BR87" s="84">
        <v>2.5626701422136917</v>
      </c>
      <c r="BS87" s="84" t="b">
        <v>1</v>
      </c>
      <c r="BT87" s="84">
        <v>2.6234953093055799</v>
      </c>
      <c r="BU87" s="84" t="b">
        <v>1</v>
      </c>
      <c r="BV87" s="84">
        <v>2.3047615960888623</v>
      </c>
      <c r="BW87" s="84" t="b">
        <v>1</v>
      </c>
      <c r="BX87" s="84">
        <v>2.3436677803662445</v>
      </c>
      <c r="BY87" s="84" t="b">
        <v>1</v>
      </c>
      <c r="BZ87" s="84">
        <v>2.6010800150800608</v>
      </c>
      <c r="CA87" s="84" t="b">
        <v>1</v>
      </c>
    </row>
    <row r="88" spans="1:79">
      <c r="A88" s="5" t="s">
        <v>263</v>
      </c>
      <c r="B88" s="5" t="s">
        <v>348</v>
      </c>
      <c r="C88" s="5" t="s">
        <v>342</v>
      </c>
      <c r="D88" s="84">
        <v>0.7840948707483415</v>
      </c>
      <c r="E88" s="84" t="b">
        <v>1</v>
      </c>
      <c r="F88" s="84">
        <v>1.5887662474004671</v>
      </c>
      <c r="G88" s="84" t="b">
        <v>1</v>
      </c>
      <c r="H88" s="84">
        <v>3.1325214894614897</v>
      </c>
      <c r="I88" s="84" t="b">
        <v>1</v>
      </c>
      <c r="J88" s="84">
        <v>2.5579674331878435</v>
      </c>
      <c r="K88" s="84" t="b">
        <v>1</v>
      </c>
      <c r="L88" s="84">
        <v>1.9313001147853457</v>
      </c>
      <c r="M88" s="84" t="b">
        <v>1</v>
      </c>
      <c r="N88" s="84">
        <v>2.7627356114606223</v>
      </c>
      <c r="O88" s="84" t="b">
        <v>1</v>
      </c>
      <c r="P88" s="84">
        <v>2.855947095236778</v>
      </c>
      <c r="Q88" s="84" t="b">
        <v>1</v>
      </c>
      <c r="R88" s="84">
        <v>3.1148399671318003</v>
      </c>
      <c r="S88" s="84" t="b">
        <v>1</v>
      </c>
      <c r="T88" s="84">
        <v>3.9114374941654271</v>
      </c>
      <c r="U88" s="84" t="b">
        <v>0</v>
      </c>
      <c r="V88" s="84">
        <v>0.70172020421451942</v>
      </c>
      <c r="W88" s="84" t="b">
        <v>1</v>
      </c>
      <c r="X88" s="84">
        <v>3.0181441329674898</v>
      </c>
      <c r="Y88" s="84" t="b">
        <v>1</v>
      </c>
      <c r="Z88" s="84">
        <v>1.5862466241101805</v>
      </c>
      <c r="AA88" s="84" t="b">
        <v>1</v>
      </c>
      <c r="AB88" s="84">
        <v>2.4810019042013414</v>
      </c>
      <c r="AC88" s="84" t="b">
        <v>1</v>
      </c>
      <c r="AD88" s="84">
        <v>3.0322464556630297</v>
      </c>
      <c r="AE88" s="84" t="b">
        <v>1</v>
      </c>
      <c r="AF88" s="84">
        <v>0.58388846770240654</v>
      </c>
      <c r="AG88" s="84" t="b">
        <v>1</v>
      </c>
      <c r="AH88" s="84">
        <v>3.06622443918361</v>
      </c>
      <c r="AI88" s="84" t="b">
        <v>1</v>
      </c>
      <c r="AJ88" s="84">
        <v>2.4164617066716843</v>
      </c>
      <c r="AK88" s="84" t="b">
        <v>1</v>
      </c>
      <c r="AL88" s="84">
        <v>3.6922955997840852</v>
      </c>
      <c r="AM88" s="84" t="b">
        <v>0</v>
      </c>
      <c r="AN88" s="84">
        <v>2.8933106356223148</v>
      </c>
      <c r="AO88" s="84" t="b">
        <v>1</v>
      </c>
      <c r="AP88" s="84">
        <v>2.8785502211755616</v>
      </c>
      <c r="AQ88" s="84" t="b">
        <v>1</v>
      </c>
      <c r="AR88" s="84">
        <v>2.9376590380737571</v>
      </c>
      <c r="AS88" s="84" t="b">
        <v>1</v>
      </c>
      <c r="AT88" s="84">
        <v>2.561333070494388</v>
      </c>
      <c r="AU88" s="84" t="b">
        <v>1</v>
      </c>
      <c r="AV88" s="84">
        <v>2.3302679588014295</v>
      </c>
      <c r="AW88" s="84" t="b">
        <v>1</v>
      </c>
      <c r="AX88" s="84">
        <v>0.85597724013765819</v>
      </c>
      <c r="AY88" s="84" t="b">
        <v>1</v>
      </c>
      <c r="AZ88" s="84">
        <v>2.6231082614692576</v>
      </c>
      <c r="BA88" s="84" t="b">
        <v>1</v>
      </c>
      <c r="BB88" s="84">
        <v>2.8180228219603181</v>
      </c>
      <c r="BC88" s="84" t="b">
        <v>1</v>
      </c>
      <c r="BD88" s="84">
        <v>3.3155211434921554</v>
      </c>
      <c r="BE88" s="84" t="b">
        <v>1</v>
      </c>
      <c r="BF88" s="84">
        <v>3.0018559078745954</v>
      </c>
      <c r="BG88" s="84" t="b">
        <v>1</v>
      </c>
      <c r="BH88" s="84">
        <v>2.5336767071371771</v>
      </c>
      <c r="BI88" s="84" t="b">
        <v>1</v>
      </c>
      <c r="BJ88" s="84">
        <v>2.7977166314269453</v>
      </c>
      <c r="BK88" s="84" t="b">
        <v>1</v>
      </c>
      <c r="BL88" s="84">
        <v>0.45889527051020046</v>
      </c>
      <c r="BM88" s="84" t="b">
        <v>1</v>
      </c>
      <c r="BN88" s="84">
        <v>3.0748163131575028</v>
      </c>
      <c r="BO88" s="84" t="b">
        <v>1</v>
      </c>
      <c r="BP88" s="84">
        <v>2.6137440927097781</v>
      </c>
      <c r="BQ88" s="84" t="b">
        <v>1</v>
      </c>
      <c r="BR88" s="84">
        <v>2.6964763519961363</v>
      </c>
      <c r="BS88" s="84" t="b">
        <v>1</v>
      </c>
      <c r="BT88" s="84">
        <v>2.7604774194639186</v>
      </c>
      <c r="BU88" s="84" t="b">
        <v>1</v>
      </c>
      <c r="BV88" s="84">
        <v>2.425101474618212</v>
      </c>
      <c r="BW88" s="84" t="b">
        <v>1</v>
      </c>
      <c r="BX88" s="84">
        <v>2.4660390904752969</v>
      </c>
      <c r="BY88" s="84" t="b">
        <v>1</v>
      </c>
      <c r="BZ88" s="84">
        <v>2.7368917422413572</v>
      </c>
      <c r="CA88" s="84" t="b">
        <v>1</v>
      </c>
    </row>
    <row r="89" spans="1:79">
      <c r="A89" s="5" t="s">
        <v>263</v>
      </c>
      <c r="B89" s="5" t="s">
        <v>349</v>
      </c>
      <c r="C89" s="5" t="s">
        <v>342</v>
      </c>
      <c r="D89" s="84">
        <v>0.84385897861671533</v>
      </c>
      <c r="E89" s="84" t="b">
        <v>1</v>
      </c>
      <c r="F89" s="84">
        <v>1.7098628148306956</v>
      </c>
      <c r="G89" s="84" t="b">
        <v>1</v>
      </c>
      <c r="H89" s="84">
        <v>4.1920811922342658</v>
      </c>
      <c r="I89" s="84" t="b">
        <v>0</v>
      </c>
      <c r="J89" s="84">
        <v>2.7529370054985534</v>
      </c>
      <c r="K89" s="84" t="b">
        <v>1</v>
      </c>
      <c r="L89" s="84">
        <v>2.0785047869394622</v>
      </c>
      <c r="M89" s="84" t="b">
        <v>1</v>
      </c>
      <c r="N89" s="84">
        <v>2.9733127179497219</v>
      </c>
      <c r="O89" s="84" t="b">
        <v>1</v>
      </c>
      <c r="P89" s="84">
        <v>3.0736288281923825</v>
      </c>
      <c r="Q89" s="84" t="b">
        <v>1</v>
      </c>
      <c r="R89" s="84">
        <v>3.3522546458054658</v>
      </c>
      <c r="S89" s="84" t="b">
        <v>1</v>
      </c>
      <c r="T89" s="84">
        <v>3.4484191811420009</v>
      </c>
      <c r="U89" s="84" t="b">
        <v>1</v>
      </c>
      <c r="V89" s="84">
        <v>0.75520567331096744</v>
      </c>
      <c r="W89" s="84" t="b">
        <v>1</v>
      </c>
      <c r="X89" s="84">
        <v>3.2481886062246823</v>
      </c>
      <c r="Y89" s="84" t="b">
        <v>1</v>
      </c>
      <c r="Z89" s="84">
        <v>1.8393365648068465</v>
      </c>
      <c r="AA89" s="84" t="b">
        <v>0</v>
      </c>
      <c r="AB89" s="84">
        <v>2.6701051249414745</v>
      </c>
      <c r="AC89" s="84" t="b">
        <v>1</v>
      </c>
      <c r="AD89" s="84">
        <v>3.2633658150930733</v>
      </c>
      <c r="AE89" s="84" t="b">
        <v>1</v>
      </c>
      <c r="AF89" s="84">
        <v>0.67746342527767689</v>
      </c>
      <c r="AG89" s="84" t="b">
        <v>0</v>
      </c>
      <c r="AH89" s="84">
        <v>3.2999336177133958</v>
      </c>
      <c r="AI89" s="84" t="b">
        <v>1</v>
      </c>
      <c r="AJ89" s="84">
        <v>2.6006456408931755</v>
      </c>
      <c r="AK89" s="84" t="b">
        <v>1</v>
      </c>
      <c r="AL89" s="84">
        <v>3.2777184099146837</v>
      </c>
      <c r="AM89" s="84" t="b">
        <v>1</v>
      </c>
      <c r="AN89" s="84">
        <v>3.1138402365352933</v>
      </c>
      <c r="AO89" s="84" t="b">
        <v>1</v>
      </c>
      <c r="AP89" s="84">
        <v>3.09795477582936</v>
      </c>
      <c r="AQ89" s="84" t="b">
        <v>1</v>
      </c>
      <c r="AR89" s="84">
        <v>3.1615688966657181</v>
      </c>
      <c r="AS89" s="84" t="b">
        <v>1</v>
      </c>
      <c r="AT89" s="84">
        <v>4.4701375912275294</v>
      </c>
      <c r="AU89" s="84" t="b">
        <v>0</v>
      </c>
      <c r="AV89" s="84">
        <v>2.5078821619387459</v>
      </c>
      <c r="AW89" s="84" t="b">
        <v>1</v>
      </c>
      <c r="AX89" s="84">
        <v>0.92122025857959222</v>
      </c>
      <c r="AY89" s="84" t="b">
        <v>1</v>
      </c>
      <c r="AZ89" s="84">
        <v>2.8230429006784794</v>
      </c>
      <c r="BA89" s="84" t="b">
        <v>1</v>
      </c>
      <c r="BB89" s="84">
        <v>3.0328139476138225</v>
      </c>
      <c r="BC89" s="84" t="b">
        <v>1</v>
      </c>
      <c r="BD89" s="84">
        <v>3.5682318429900688</v>
      </c>
      <c r="BE89" s="84" t="b">
        <v>1</v>
      </c>
      <c r="BF89" s="84">
        <v>3.2306588843719544</v>
      </c>
      <c r="BG89" s="84" t="b">
        <v>1</v>
      </c>
      <c r="BH89" s="84">
        <v>2.7267948280150933</v>
      </c>
      <c r="BI89" s="84" t="b">
        <v>1</v>
      </c>
      <c r="BJ89" s="84">
        <v>3.0109600089613044</v>
      </c>
      <c r="BK89" s="84" t="b">
        <v>1</v>
      </c>
      <c r="BL89" s="84">
        <v>0.49050573894578975</v>
      </c>
      <c r="BM89" s="84" t="b">
        <v>1</v>
      </c>
      <c r="BN89" s="84">
        <v>3.3091803686698111</v>
      </c>
      <c r="BO89" s="84" t="b">
        <v>1</v>
      </c>
      <c r="BP89" s="84">
        <v>2.8129649902370719</v>
      </c>
      <c r="BQ89" s="84" t="b">
        <v>1</v>
      </c>
      <c r="BR89" s="84">
        <v>2.9020031441959269</v>
      </c>
      <c r="BS89" s="84" t="b">
        <v>1</v>
      </c>
      <c r="BT89" s="84">
        <v>2.9708824054161886</v>
      </c>
      <c r="BU89" s="84" t="b">
        <v>1</v>
      </c>
      <c r="BV89" s="84">
        <v>2.6099439363250587</v>
      </c>
      <c r="BW89" s="84" t="b">
        <v>1</v>
      </c>
      <c r="BX89" s="84">
        <v>2.6540018379807506</v>
      </c>
      <c r="BY89" s="84" t="b">
        <v>1</v>
      </c>
      <c r="BZ89" s="84">
        <v>2.9454990159393275</v>
      </c>
      <c r="CA89" s="84" t="b">
        <v>1</v>
      </c>
    </row>
    <row r="90" spans="1:79">
      <c r="A90" s="5" t="s">
        <v>265</v>
      </c>
      <c r="B90" s="5" t="s">
        <v>350</v>
      </c>
      <c r="C90" s="5" t="s">
        <v>342</v>
      </c>
      <c r="D90" s="84">
        <v>0.76455025895391182</v>
      </c>
      <c r="E90" s="84" t="b">
        <v>1</v>
      </c>
      <c r="F90" s="84">
        <v>1.5491641269224961</v>
      </c>
      <c r="G90" s="84" t="b">
        <v>1</v>
      </c>
      <c r="H90" s="84">
        <v>4.8696889690673952</v>
      </c>
      <c r="I90" s="84" t="b">
        <v>0</v>
      </c>
      <c r="J90" s="84">
        <v>2.494206678807783</v>
      </c>
      <c r="K90" s="84" t="b">
        <v>1</v>
      </c>
      <c r="L90" s="84">
        <v>1.8831598802165468</v>
      </c>
      <c r="M90" s="84" t="b">
        <v>1</v>
      </c>
      <c r="N90" s="84">
        <v>2.6938707367738259</v>
      </c>
      <c r="O90" s="84" t="b">
        <v>1</v>
      </c>
      <c r="P90" s="84">
        <v>2.7847587998350254</v>
      </c>
      <c r="Q90" s="84" t="b">
        <v>1</v>
      </c>
      <c r="R90" s="84">
        <v>3.037198421152469</v>
      </c>
      <c r="S90" s="84" t="b">
        <v>1</v>
      </c>
      <c r="T90" s="84">
        <v>3.1243250883525402</v>
      </c>
      <c r="U90" s="84" t="b">
        <v>1</v>
      </c>
      <c r="V90" s="84">
        <v>0.6842288909929557</v>
      </c>
      <c r="W90" s="84" t="b">
        <v>1</v>
      </c>
      <c r="X90" s="84">
        <v>2.9429128597898111</v>
      </c>
      <c r="Y90" s="84" t="b">
        <v>1</v>
      </c>
      <c r="Z90" s="84">
        <v>1.5467073086076197</v>
      </c>
      <c r="AA90" s="84" t="b">
        <v>1</v>
      </c>
      <c r="AB90" s="84">
        <v>2.419159618416999</v>
      </c>
      <c r="AC90" s="84" t="b">
        <v>1</v>
      </c>
      <c r="AD90" s="84">
        <v>2.9566636632588308</v>
      </c>
      <c r="AE90" s="84" t="b">
        <v>1</v>
      </c>
      <c r="AF90" s="84">
        <v>1.0836854064465251</v>
      </c>
      <c r="AG90" s="84" t="b">
        <v>0</v>
      </c>
      <c r="AH90" s="84">
        <v>3.1930689976875626</v>
      </c>
      <c r="AI90" s="84" t="b">
        <v>0</v>
      </c>
      <c r="AJ90" s="84">
        <v>2.3562281715027478</v>
      </c>
      <c r="AK90" s="84" t="b">
        <v>1</v>
      </c>
      <c r="AL90" s="84">
        <v>2.9696673526969763</v>
      </c>
      <c r="AM90" s="84" t="b">
        <v>1</v>
      </c>
      <c r="AN90" s="84">
        <v>3.2560814764463331</v>
      </c>
      <c r="AO90" s="84" t="b">
        <v>0</v>
      </c>
      <c r="AP90" s="84">
        <v>2.8067985126738195</v>
      </c>
      <c r="AQ90" s="84" t="b">
        <v>1</v>
      </c>
      <c r="AR90" s="84">
        <v>2.8644339633723348</v>
      </c>
      <c r="AS90" s="84" t="b">
        <v>1</v>
      </c>
      <c r="AT90" s="84">
        <v>3.1414149352434277</v>
      </c>
      <c r="AU90" s="84" t="b">
        <v>0</v>
      </c>
      <c r="AV90" s="84">
        <v>2.2721829179079664</v>
      </c>
      <c r="AW90" s="84" t="b">
        <v>1</v>
      </c>
      <c r="AX90" s="84">
        <v>0.8346408642889156</v>
      </c>
      <c r="AY90" s="84" t="b">
        <v>1</v>
      </c>
      <c r="AZ90" s="84">
        <v>2.5577237849501748</v>
      </c>
      <c r="BA90" s="84" t="b">
        <v>1</v>
      </c>
      <c r="BB90" s="84">
        <v>2.7477798397169932</v>
      </c>
      <c r="BC90" s="84" t="b">
        <v>1</v>
      </c>
      <c r="BD90" s="84">
        <v>3.2328773511868545</v>
      </c>
      <c r="BE90" s="84" t="b">
        <v>1</v>
      </c>
      <c r="BF90" s="84">
        <v>2.9270306404599147</v>
      </c>
      <c r="BG90" s="84" t="b">
        <v>1</v>
      </c>
      <c r="BH90" s="84">
        <v>2.4705214315436468</v>
      </c>
      <c r="BI90" s="84" t="b">
        <v>1</v>
      </c>
      <c r="BJ90" s="84">
        <v>2.7279798081011246</v>
      </c>
      <c r="BK90" s="84" t="b">
        <v>1</v>
      </c>
      <c r="BL90" s="84">
        <v>0.56756560243275</v>
      </c>
      <c r="BM90" s="84" t="b">
        <v>1</v>
      </c>
      <c r="BN90" s="84">
        <v>2.9981724102041687</v>
      </c>
      <c r="BO90" s="84" t="b">
        <v>1</v>
      </c>
      <c r="BP90" s="84">
        <v>2.5485930306026621</v>
      </c>
      <c r="BQ90" s="84" t="b">
        <v>1</v>
      </c>
      <c r="BR90" s="84">
        <v>2.6292630778392398</v>
      </c>
      <c r="BS90" s="84" t="b">
        <v>1</v>
      </c>
      <c r="BT90" s="84">
        <v>2.6916688332284044</v>
      </c>
      <c r="BU90" s="84" t="b">
        <v>1</v>
      </c>
      <c r="BV90" s="84">
        <v>2.3646525816949926</v>
      </c>
      <c r="BW90" s="84" t="b">
        <v>1</v>
      </c>
      <c r="BX90" s="84">
        <v>2.4045697728055764</v>
      </c>
      <c r="BY90" s="84" t="b">
        <v>1</v>
      </c>
      <c r="BZ90" s="84">
        <v>2.668671060508756</v>
      </c>
      <c r="CA90" s="84" t="b">
        <v>1</v>
      </c>
    </row>
    <row r="91" spans="1:79">
      <c r="A91" s="5" t="s">
        <v>265</v>
      </c>
      <c r="B91" s="5" t="s">
        <v>351</v>
      </c>
      <c r="C91" s="5" t="s">
        <v>342</v>
      </c>
      <c r="D91" s="84">
        <v>0.77506567270059934</v>
      </c>
      <c r="E91" s="84" t="b">
        <v>1</v>
      </c>
      <c r="F91" s="84">
        <v>1.5704709037698477</v>
      </c>
      <c r="G91" s="84" t="b">
        <v>1</v>
      </c>
      <c r="H91" s="84">
        <v>11.662708820190279</v>
      </c>
      <c r="I91" s="84" t="b">
        <v>0</v>
      </c>
      <c r="J91" s="84">
        <v>2.5285113107011798</v>
      </c>
      <c r="K91" s="84" t="b">
        <v>1</v>
      </c>
      <c r="L91" s="84">
        <v>1.9090603426906994</v>
      </c>
      <c r="M91" s="84" t="b">
        <v>1</v>
      </c>
      <c r="N91" s="84">
        <v>2.7309214931440207</v>
      </c>
      <c r="O91" s="84" t="b">
        <v>1</v>
      </c>
      <c r="P91" s="84">
        <v>2.8230596055990049</v>
      </c>
      <c r="Q91" s="84" t="b">
        <v>1</v>
      </c>
      <c r="R91" s="84">
        <v>3.0789712119601029</v>
      </c>
      <c r="S91" s="84" t="b">
        <v>1</v>
      </c>
      <c r="T91" s="84">
        <v>3.167296195350966</v>
      </c>
      <c r="U91" s="84" t="b">
        <v>1</v>
      </c>
      <c r="V91" s="84">
        <v>0.69363958676078197</v>
      </c>
      <c r="W91" s="84" t="b">
        <v>1</v>
      </c>
      <c r="X91" s="84">
        <v>2.9833888729475055</v>
      </c>
      <c r="Y91" s="84" t="b">
        <v>1</v>
      </c>
      <c r="Z91" s="84">
        <v>1.9755267146183924</v>
      </c>
      <c r="AA91" s="84" t="b">
        <v>0</v>
      </c>
      <c r="AB91" s="84">
        <v>2.4524320737056011</v>
      </c>
      <c r="AC91" s="84" t="b">
        <v>1</v>
      </c>
      <c r="AD91" s="84">
        <v>3.2540067527706475</v>
      </c>
      <c r="AE91" s="84" t="b">
        <v>0</v>
      </c>
      <c r="AF91" s="84">
        <v>1.34650684892341</v>
      </c>
      <c r="AG91" s="84" t="b">
        <v>0</v>
      </c>
      <c r="AH91" s="84">
        <v>3.7597280546904845</v>
      </c>
      <c r="AI91" s="84" t="b">
        <v>0</v>
      </c>
      <c r="AJ91" s="84">
        <v>2.3886350849983402</v>
      </c>
      <c r="AK91" s="84" t="b">
        <v>1</v>
      </c>
      <c r="AL91" s="84">
        <v>3.0105113397834047</v>
      </c>
      <c r="AM91" s="84" t="b">
        <v>1</v>
      </c>
      <c r="AN91" s="84">
        <v>8.814315384069868</v>
      </c>
      <c r="AO91" s="84" t="b">
        <v>0</v>
      </c>
      <c r="AP91" s="84">
        <v>4.7335305192048436</v>
      </c>
      <c r="AQ91" s="84" t="b">
        <v>0</v>
      </c>
      <c r="AR91" s="84">
        <v>2.903830599397462</v>
      </c>
      <c r="AS91" s="84" t="b">
        <v>1</v>
      </c>
      <c r="AT91" s="84">
        <v>7.779474062376873</v>
      </c>
      <c r="AU91" s="84" t="b">
        <v>0</v>
      </c>
      <c r="AV91" s="84">
        <v>2.3034338961270424</v>
      </c>
      <c r="AW91" s="84" t="b">
        <v>1</v>
      </c>
      <c r="AX91" s="84">
        <v>0.8773790242615952</v>
      </c>
      <c r="AY91" s="84" t="b">
        <v>0</v>
      </c>
      <c r="AZ91" s="84">
        <v>2.5929020136323468</v>
      </c>
      <c r="BA91" s="84" t="b">
        <v>1</v>
      </c>
      <c r="BB91" s="84">
        <v>2.7855720470454752</v>
      </c>
      <c r="BC91" s="84" t="b">
        <v>1</v>
      </c>
      <c r="BD91" s="84">
        <v>3.2773414561189989</v>
      </c>
      <c r="BE91" s="84" t="b">
        <v>1</v>
      </c>
      <c r="BF91" s="84">
        <v>2.9672882139460328</v>
      </c>
      <c r="BG91" s="84" t="b">
        <v>1</v>
      </c>
      <c r="BH91" s="84">
        <v>2.504500303067783</v>
      </c>
      <c r="BI91" s="84" t="b">
        <v>1</v>
      </c>
      <c r="BJ91" s="84">
        <v>6.6823544901503729</v>
      </c>
      <c r="BK91" s="84" t="b">
        <v>0</v>
      </c>
      <c r="BL91" s="84">
        <v>0.5627750526610269</v>
      </c>
      <c r="BM91" s="84" t="b">
        <v>1</v>
      </c>
      <c r="BN91" s="84">
        <v>3.0394084480028303</v>
      </c>
      <c r="BO91" s="84" t="b">
        <v>1</v>
      </c>
      <c r="BP91" s="84">
        <v>2.5836456774036445</v>
      </c>
      <c r="BQ91" s="84" t="b">
        <v>1</v>
      </c>
      <c r="BR91" s="84">
        <v>2.6654252382578334</v>
      </c>
      <c r="BS91" s="84" t="b">
        <v>1</v>
      </c>
      <c r="BT91" s="84">
        <v>2.7286893052235182</v>
      </c>
      <c r="BU91" s="84" t="b">
        <v>1</v>
      </c>
      <c r="BV91" s="84">
        <v>2.3971753622087517</v>
      </c>
      <c r="BW91" s="84" t="b">
        <v>1</v>
      </c>
      <c r="BX91" s="84">
        <v>2.4376415633748776</v>
      </c>
      <c r="BY91" s="84" t="b">
        <v>1</v>
      </c>
      <c r="BZ91" s="84">
        <v>2.7053752274702014</v>
      </c>
      <c r="CA91" s="84" t="b">
        <v>1</v>
      </c>
    </row>
    <row r="92" spans="1:79">
      <c r="A92" s="5" t="s">
        <v>265</v>
      </c>
      <c r="B92" s="5" t="s">
        <v>352</v>
      </c>
      <c r="C92" s="5" t="s">
        <v>342</v>
      </c>
      <c r="D92" s="84">
        <v>0.80998782973759464</v>
      </c>
      <c r="E92" s="84" t="b">
        <v>1</v>
      </c>
      <c r="F92" s="84">
        <v>1.6412316579294095</v>
      </c>
      <c r="G92" s="84" t="b">
        <v>1</v>
      </c>
      <c r="H92" s="84">
        <v>3.2359659239113268</v>
      </c>
      <c r="I92" s="84" t="b">
        <v>1</v>
      </c>
      <c r="J92" s="84">
        <v>2.6424385199329521</v>
      </c>
      <c r="K92" s="84" t="b">
        <v>1</v>
      </c>
      <c r="L92" s="84">
        <v>1.9950769312569927</v>
      </c>
      <c r="M92" s="84" t="b">
        <v>1</v>
      </c>
      <c r="N92" s="84">
        <v>2.8539687039784005</v>
      </c>
      <c r="O92" s="84" t="b">
        <v>1</v>
      </c>
      <c r="P92" s="84">
        <v>2.9502582861030895</v>
      </c>
      <c r="Q92" s="84" t="b">
        <v>1</v>
      </c>
      <c r="R92" s="84">
        <v>3.2177005093134565</v>
      </c>
      <c r="S92" s="84" t="b">
        <v>1</v>
      </c>
      <c r="T92" s="84">
        <v>3.3100051541045188</v>
      </c>
      <c r="U92" s="84" t="b">
        <v>1</v>
      </c>
      <c r="V92" s="84">
        <v>0.72489292622495138</v>
      </c>
      <c r="W92" s="84" t="b">
        <v>1</v>
      </c>
      <c r="X92" s="84">
        <v>3.1178115140128435</v>
      </c>
      <c r="Y92" s="84" t="b">
        <v>1</v>
      </c>
      <c r="Z92" s="84">
        <v>1.6386288297809384</v>
      </c>
      <c r="AA92" s="84" t="b">
        <v>1</v>
      </c>
      <c r="AB92" s="84">
        <v>2.562931378496248</v>
      </c>
      <c r="AC92" s="84" t="b">
        <v>1</v>
      </c>
      <c r="AD92" s="84">
        <v>3.1323795340070539</v>
      </c>
      <c r="AE92" s="84" t="b">
        <v>1</v>
      </c>
      <c r="AF92" s="84">
        <v>0.60317006322424316</v>
      </c>
      <c r="AG92" s="84" t="b">
        <v>1</v>
      </c>
      <c r="AH92" s="84">
        <v>3.1674795635537687</v>
      </c>
      <c r="AI92" s="84" t="b">
        <v>1</v>
      </c>
      <c r="AJ92" s="84">
        <v>2.4962598869738133</v>
      </c>
      <c r="AK92" s="84" t="b">
        <v>1</v>
      </c>
      <c r="AL92" s="84">
        <v>3.1461560386425984</v>
      </c>
      <c r="AM92" s="84" t="b">
        <v>1</v>
      </c>
      <c r="AN92" s="84">
        <v>3.4069500413565721</v>
      </c>
      <c r="AO92" s="84" t="b">
        <v>0</v>
      </c>
      <c r="AP92" s="84">
        <v>3.3694230620139605</v>
      </c>
      <c r="AQ92" s="84" t="b">
        <v>0</v>
      </c>
      <c r="AR92" s="84">
        <v>3.0346685809683005</v>
      </c>
      <c r="AS92" s="84" t="b">
        <v>1</v>
      </c>
      <c r="AT92" s="84">
        <v>3.6684814438688607</v>
      </c>
      <c r="AU92" s="84" t="b">
        <v>0</v>
      </c>
      <c r="AV92" s="84">
        <v>2.4072197856047723</v>
      </c>
      <c r="AW92" s="84" t="b">
        <v>1</v>
      </c>
      <c r="AX92" s="84">
        <v>0.88424395173272996</v>
      </c>
      <c r="AY92" s="84" t="b">
        <v>1</v>
      </c>
      <c r="AZ92" s="84">
        <v>2.7097304766787147</v>
      </c>
      <c r="BA92" s="84" t="b">
        <v>1</v>
      </c>
      <c r="BB92" s="84">
        <v>2.9110816495103031</v>
      </c>
      <c r="BC92" s="84" t="b">
        <v>1</v>
      </c>
      <c r="BD92" s="84">
        <v>3.4250087274557006</v>
      </c>
      <c r="BE92" s="84" t="b">
        <v>1</v>
      </c>
      <c r="BF92" s="84">
        <v>3.1009854071404961</v>
      </c>
      <c r="BG92" s="84" t="b">
        <v>1</v>
      </c>
      <c r="BH92" s="84">
        <v>2.6173456476154078</v>
      </c>
      <c r="BI92" s="84" t="b">
        <v>1</v>
      </c>
      <c r="BJ92" s="84">
        <v>3.4506367643695928</v>
      </c>
      <c r="BK92" s="84" t="b">
        <v>0</v>
      </c>
      <c r="BL92" s="84">
        <v>0.4235522874919711</v>
      </c>
      <c r="BM92" s="84" t="b">
        <v>1</v>
      </c>
      <c r="BN92" s="84">
        <v>3.1763551647254107</v>
      </c>
      <c r="BO92" s="84" t="b">
        <v>1</v>
      </c>
      <c r="BP92" s="84">
        <v>2.7000570774336108</v>
      </c>
      <c r="BQ92" s="84" t="b">
        <v>1</v>
      </c>
      <c r="BR92" s="84">
        <v>2.7855213823903417</v>
      </c>
      <c r="BS92" s="84" t="b">
        <v>1</v>
      </c>
      <c r="BT92" s="84">
        <v>2.8516359403004605</v>
      </c>
      <c r="BU92" s="84" t="b">
        <v>1</v>
      </c>
      <c r="BV92" s="84">
        <v>2.50518496370817</v>
      </c>
      <c r="BW92" s="84" t="b">
        <v>1</v>
      </c>
      <c r="BX92" s="84">
        <v>2.5474744517022239</v>
      </c>
      <c r="BY92" s="84" t="b">
        <v>1</v>
      </c>
      <c r="BZ92" s="84">
        <v>2.8272713994533043</v>
      </c>
      <c r="CA92" s="84" t="b">
        <v>1</v>
      </c>
    </row>
    <row r="93" spans="1:79">
      <c r="A93" s="5" t="s">
        <v>265</v>
      </c>
      <c r="B93" s="5" t="s">
        <v>353</v>
      </c>
      <c r="C93" s="5" t="s">
        <v>342</v>
      </c>
      <c r="D93" s="84">
        <v>0.62445407661643837</v>
      </c>
      <c r="E93" s="84" t="b">
        <v>1</v>
      </c>
      <c r="F93" s="84">
        <v>1.3595307609087506</v>
      </c>
      <c r="G93" s="84" t="b">
        <v>0</v>
      </c>
      <c r="H93" s="84">
        <v>8.5359567183198664</v>
      </c>
      <c r="I93" s="84" t="b">
        <v>0</v>
      </c>
      <c r="J93" s="84">
        <v>3.9556200235290739</v>
      </c>
      <c r="K93" s="84" t="b">
        <v>0</v>
      </c>
      <c r="L93" s="84">
        <v>1.5380896812862557</v>
      </c>
      <c r="M93" s="84" t="b">
        <v>1</v>
      </c>
      <c r="N93" s="84">
        <v>2.2002458880306901</v>
      </c>
      <c r="O93" s="84" t="b">
        <v>1</v>
      </c>
      <c r="P93" s="84">
        <v>3.6397733263588137</v>
      </c>
      <c r="Q93" s="84" t="b">
        <v>0</v>
      </c>
      <c r="R93" s="84">
        <v>2.4806622107180512</v>
      </c>
      <c r="S93" s="84" t="b">
        <v>1</v>
      </c>
      <c r="T93" s="84">
        <v>2.5518237882309927</v>
      </c>
      <c r="U93" s="84" t="b">
        <v>1</v>
      </c>
      <c r="V93" s="84">
        <v>0.55885079537335192</v>
      </c>
      <c r="W93" s="84" t="b">
        <v>1</v>
      </c>
      <c r="X93" s="84">
        <v>2.4036535347422707</v>
      </c>
      <c r="Y93" s="84" t="b">
        <v>1</v>
      </c>
      <c r="Z93" s="84">
        <v>1.8151521935618375</v>
      </c>
      <c r="AA93" s="84" t="b">
        <v>0</v>
      </c>
      <c r="AB93" s="84">
        <v>1.9758728324457042</v>
      </c>
      <c r="AC93" s="84" t="b">
        <v>1</v>
      </c>
      <c r="AD93" s="84">
        <v>2.4148846411115619</v>
      </c>
      <c r="AE93" s="84" t="b">
        <v>1</v>
      </c>
      <c r="AF93" s="84">
        <v>1.4841100306093231</v>
      </c>
      <c r="AG93" s="84" t="b">
        <v>0</v>
      </c>
      <c r="AH93" s="84">
        <v>3.6137756716565606</v>
      </c>
      <c r="AI93" s="84" t="b">
        <v>0</v>
      </c>
      <c r="AJ93" s="84">
        <v>2.8136629727626872</v>
      </c>
      <c r="AK93" s="84" t="b">
        <v>0</v>
      </c>
      <c r="AL93" s="84">
        <v>2.4255055346180461</v>
      </c>
      <c r="AM93" s="84" t="b">
        <v>1</v>
      </c>
      <c r="AN93" s="84">
        <v>6.9140456417349778</v>
      </c>
      <c r="AO93" s="84" t="b">
        <v>0</v>
      </c>
      <c r="AP93" s="84">
        <v>2.915990686370812</v>
      </c>
      <c r="AQ93" s="84" t="b">
        <v>0</v>
      </c>
      <c r="AR93" s="84">
        <v>2.3395551105741785</v>
      </c>
      <c r="AS93" s="84" t="b">
        <v>1</v>
      </c>
      <c r="AT93" s="84">
        <v>6.0788825860184703</v>
      </c>
      <c r="AU93" s="84" t="b">
        <v>0</v>
      </c>
      <c r="AV93" s="84">
        <v>1.8558281411705013</v>
      </c>
      <c r="AW93" s="84" t="b">
        <v>1</v>
      </c>
      <c r="AX93" s="84">
        <v>0.68170128008196673</v>
      </c>
      <c r="AY93" s="84" t="b">
        <v>1</v>
      </c>
      <c r="AZ93" s="84">
        <v>2.9839890900717663</v>
      </c>
      <c r="BA93" s="84" t="b">
        <v>0</v>
      </c>
      <c r="BB93" s="84">
        <v>2.2442766874521123</v>
      </c>
      <c r="BC93" s="84" t="b">
        <v>1</v>
      </c>
      <c r="BD93" s="84">
        <v>2.6404849354334985</v>
      </c>
      <c r="BE93" s="84" t="b">
        <v>1</v>
      </c>
      <c r="BF93" s="84">
        <v>5.6475437370107402</v>
      </c>
      <c r="BG93" s="84" t="b">
        <v>0</v>
      </c>
      <c r="BH93" s="84">
        <v>2.0178231074128865</v>
      </c>
      <c r="BI93" s="84" t="b">
        <v>1</v>
      </c>
      <c r="BJ93" s="84">
        <v>4.270674203648559</v>
      </c>
      <c r="BK93" s="84" t="b">
        <v>0</v>
      </c>
      <c r="BL93" s="84">
        <v>1.4701692123317847</v>
      </c>
      <c r="BM93" s="84" t="b">
        <v>1</v>
      </c>
      <c r="BN93" s="84">
        <v>2.4487873256528263</v>
      </c>
      <c r="BO93" s="84" t="b">
        <v>1</v>
      </c>
      <c r="BP93" s="84">
        <v>2.0815888673866922</v>
      </c>
      <c r="BQ93" s="84" t="b">
        <v>1</v>
      </c>
      <c r="BR93" s="84">
        <v>2.1474769359181796</v>
      </c>
      <c r="BS93" s="84" t="b">
        <v>1</v>
      </c>
      <c r="BT93" s="84">
        <v>2.1984474612704457</v>
      </c>
      <c r="BU93" s="84" t="b">
        <v>1</v>
      </c>
      <c r="BV93" s="84">
        <v>1.9313536646255147</v>
      </c>
      <c r="BW93" s="84" t="b">
        <v>1</v>
      </c>
      <c r="BX93" s="84">
        <v>1.9639564300083774</v>
      </c>
      <c r="BY93" s="84" t="b">
        <v>1</v>
      </c>
      <c r="BZ93" s="84">
        <v>4.7008714655201551</v>
      </c>
      <c r="CA93" s="84" t="b">
        <v>0</v>
      </c>
    </row>
    <row r="94" spans="1:79">
      <c r="A94" s="5" t="s">
        <v>265</v>
      </c>
      <c r="B94" s="5" t="s">
        <v>354</v>
      </c>
      <c r="C94" s="5" t="s">
        <v>342</v>
      </c>
      <c r="D94" s="84">
        <v>0.79761053694696349</v>
      </c>
      <c r="E94" s="84" t="b">
        <v>1</v>
      </c>
      <c r="F94" s="84">
        <v>1.6161522628797009</v>
      </c>
      <c r="G94" s="84" t="b">
        <v>1</v>
      </c>
      <c r="H94" s="84">
        <v>4.1888683552334527</v>
      </c>
      <c r="I94" s="84" t="b">
        <v>0</v>
      </c>
      <c r="J94" s="84">
        <v>2.6020598450421852</v>
      </c>
      <c r="K94" s="84" t="b">
        <v>1</v>
      </c>
      <c r="L94" s="84">
        <v>1.964590483916171</v>
      </c>
      <c r="M94" s="84" t="b">
        <v>1</v>
      </c>
      <c r="N94" s="84">
        <v>2.8103576706177109</v>
      </c>
      <c r="O94" s="84" t="b">
        <v>1</v>
      </c>
      <c r="P94" s="84">
        <v>2.905175867238952</v>
      </c>
      <c r="Q94" s="84" t="b">
        <v>1</v>
      </c>
      <c r="R94" s="84">
        <v>3.1685313491678802</v>
      </c>
      <c r="S94" s="84" t="b">
        <v>1</v>
      </c>
      <c r="T94" s="84">
        <v>3.2594255016372435</v>
      </c>
      <c r="U94" s="84" t="b">
        <v>1</v>
      </c>
      <c r="V94" s="84">
        <v>0.71381595486767768</v>
      </c>
      <c r="W94" s="84" t="b">
        <v>1</v>
      </c>
      <c r="X94" s="84">
        <v>3.070168741420273</v>
      </c>
      <c r="Y94" s="84" t="b">
        <v>1</v>
      </c>
      <c r="Z94" s="84">
        <v>1.613589208126452</v>
      </c>
      <c r="AA94" s="84" t="b">
        <v>1</v>
      </c>
      <c r="AB94" s="84">
        <v>2.5237676393518944</v>
      </c>
      <c r="AC94" s="84" t="b">
        <v>1</v>
      </c>
      <c r="AD94" s="84">
        <v>3.0845141498612869</v>
      </c>
      <c r="AE94" s="84" t="b">
        <v>1</v>
      </c>
      <c r="AF94" s="84">
        <v>0.59395311921474048</v>
      </c>
      <c r="AG94" s="84" t="b">
        <v>1</v>
      </c>
      <c r="AH94" s="84">
        <v>3.1190778215434642</v>
      </c>
      <c r="AI94" s="84" t="b">
        <v>1</v>
      </c>
      <c r="AJ94" s="84">
        <v>2.458114944089187</v>
      </c>
      <c r="AK94" s="84" t="b">
        <v>1</v>
      </c>
      <c r="AL94" s="84">
        <v>3.0980801379615879</v>
      </c>
      <c r="AM94" s="84" t="b">
        <v>1</v>
      </c>
      <c r="AN94" s="84">
        <v>4.1341620148597107</v>
      </c>
      <c r="AO94" s="84" t="b">
        <v>0</v>
      </c>
      <c r="AP94" s="84">
        <v>2.9281686096854198</v>
      </c>
      <c r="AQ94" s="84" t="b">
        <v>1</v>
      </c>
      <c r="AR94" s="84">
        <v>2.9882963020646258</v>
      </c>
      <c r="AS94" s="84" t="b">
        <v>1</v>
      </c>
      <c r="AT94" s="84">
        <v>4.1177759510705947</v>
      </c>
      <c r="AU94" s="84" t="b">
        <v>0</v>
      </c>
      <c r="AV94" s="84">
        <v>2.3704354500827396</v>
      </c>
      <c r="AW94" s="84" t="b">
        <v>1</v>
      </c>
      <c r="AX94" s="84">
        <v>1.2518039421855292</v>
      </c>
      <c r="AY94" s="84" t="b">
        <v>0</v>
      </c>
      <c r="AZ94" s="84">
        <v>2.6683235242996717</v>
      </c>
      <c r="BA94" s="84" t="b">
        <v>1</v>
      </c>
      <c r="BB94" s="84">
        <v>2.866597882482476</v>
      </c>
      <c r="BC94" s="84" t="b">
        <v>1</v>
      </c>
      <c r="BD94" s="84">
        <v>3.3726717240171182</v>
      </c>
      <c r="BE94" s="84" t="b">
        <v>1</v>
      </c>
      <c r="BF94" s="84">
        <v>3.053599751560848</v>
      </c>
      <c r="BG94" s="84" t="b">
        <v>1</v>
      </c>
      <c r="BH94" s="84">
        <v>2.5773504128409357</v>
      </c>
      <c r="BI94" s="84" t="b">
        <v>1</v>
      </c>
      <c r="BJ94" s="84">
        <v>2.8459416683700014</v>
      </c>
      <c r="BK94" s="84" t="b">
        <v>1</v>
      </c>
      <c r="BL94" s="84">
        <v>1.3481293359366371</v>
      </c>
      <c r="BM94" s="84" t="b">
        <v>1</v>
      </c>
      <c r="BN94" s="84">
        <v>3.1278177960916418</v>
      </c>
      <c r="BO94" s="84" t="b">
        <v>1</v>
      </c>
      <c r="BP94" s="84">
        <v>2.6587979427011317</v>
      </c>
      <c r="BQ94" s="84" t="b">
        <v>1</v>
      </c>
      <c r="BR94" s="84">
        <v>2.7429562814608892</v>
      </c>
      <c r="BS94" s="84" t="b">
        <v>1</v>
      </c>
      <c r="BT94" s="84">
        <v>2.8080605535235752</v>
      </c>
      <c r="BU94" s="84" t="b">
        <v>1</v>
      </c>
      <c r="BV94" s="84">
        <v>2.4669036381720222</v>
      </c>
      <c r="BW94" s="84" t="b">
        <v>1</v>
      </c>
      <c r="BX94" s="84">
        <v>2.5085469073518527</v>
      </c>
      <c r="BY94" s="84" t="b">
        <v>1</v>
      </c>
      <c r="BZ94" s="84">
        <v>2.7840683232775203</v>
      </c>
      <c r="CA94" s="84" t="b">
        <v>1</v>
      </c>
    </row>
    <row r="95" spans="1:79">
      <c r="A95" s="5" t="s">
        <v>266</v>
      </c>
      <c r="B95" s="5" t="s">
        <v>355</v>
      </c>
      <c r="C95" s="5" t="s">
        <v>342</v>
      </c>
      <c r="D95" s="84">
        <v>0.73955694569527763</v>
      </c>
      <c r="E95" s="84" t="b">
        <v>1</v>
      </c>
      <c r="F95" s="84">
        <v>1.4985216166888471</v>
      </c>
      <c r="G95" s="84" t="b">
        <v>1</v>
      </c>
      <c r="H95" s="84">
        <v>3.5534329783393521</v>
      </c>
      <c r="I95" s="84" t="b">
        <v>0</v>
      </c>
      <c r="J95" s="84">
        <v>2.4126705232376908</v>
      </c>
      <c r="K95" s="84" t="b">
        <v>1</v>
      </c>
      <c r="L95" s="84">
        <v>1.8215989765988536</v>
      </c>
      <c r="M95" s="84" t="b">
        <v>1</v>
      </c>
      <c r="N95" s="84">
        <v>2.6058075199820645</v>
      </c>
      <c r="O95" s="84" t="b">
        <v>1</v>
      </c>
      <c r="P95" s="84">
        <v>3.1987343733140836</v>
      </c>
      <c r="Q95" s="84" t="b">
        <v>0</v>
      </c>
      <c r="R95" s="84">
        <v>2.9379117481319725</v>
      </c>
      <c r="S95" s="84" t="b">
        <v>1</v>
      </c>
      <c r="T95" s="84">
        <v>3.0221902257447542</v>
      </c>
      <c r="U95" s="84" t="b">
        <v>1</v>
      </c>
      <c r="V95" s="84">
        <v>0.6618613006181997</v>
      </c>
      <c r="W95" s="84" t="b">
        <v>1</v>
      </c>
      <c r="X95" s="84">
        <v>2.8467084021545106</v>
      </c>
      <c r="Y95" s="84" t="b">
        <v>1</v>
      </c>
      <c r="Z95" s="84">
        <v>2.4014902625628922</v>
      </c>
      <c r="AA95" s="84" t="b">
        <v>0</v>
      </c>
      <c r="AB95" s="84">
        <v>2.3400767674760266</v>
      </c>
      <c r="AC95" s="84" t="b">
        <v>1</v>
      </c>
      <c r="AD95" s="84">
        <v>4.0258021240589965</v>
      </c>
      <c r="AE95" s="84" t="b">
        <v>0</v>
      </c>
      <c r="AF95" s="84">
        <v>1.2416950924858727</v>
      </c>
      <c r="AG95" s="84" t="b">
        <v>0</v>
      </c>
      <c r="AH95" s="84">
        <v>3.8016568707975389</v>
      </c>
      <c r="AI95" s="84" t="b">
        <v>0</v>
      </c>
      <c r="AJ95" s="84">
        <v>2.3892419916083174</v>
      </c>
      <c r="AK95" s="84" t="b">
        <v>0</v>
      </c>
      <c r="AL95" s="84">
        <v>2.872588284904301</v>
      </c>
      <c r="AM95" s="84" t="b">
        <v>1</v>
      </c>
      <c r="AN95" s="84">
        <v>7.993330024783309</v>
      </c>
      <c r="AO95" s="84" t="b">
        <v>0</v>
      </c>
      <c r="AP95" s="84">
        <v>6.7473183617945995</v>
      </c>
      <c r="AQ95" s="84" t="b">
        <v>0</v>
      </c>
      <c r="AR95" s="84">
        <v>2.7707949978278195</v>
      </c>
      <c r="AS95" s="84" t="b">
        <v>1</v>
      </c>
      <c r="AT95" s="84">
        <v>7.9832667121667091</v>
      </c>
      <c r="AU95" s="84" t="b">
        <v>0</v>
      </c>
      <c r="AV95" s="84">
        <v>2.197904767082548</v>
      </c>
      <c r="AW95" s="84" t="b">
        <v>1</v>
      </c>
      <c r="AX95" s="84">
        <v>0.95747907270881316</v>
      </c>
      <c r="AY95" s="84" t="b">
        <v>0</v>
      </c>
      <c r="AZ95" s="84">
        <v>2.4741112414480835</v>
      </c>
      <c r="BA95" s="84" t="b">
        <v>1</v>
      </c>
      <c r="BB95" s="84">
        <v>2.6579543226950362</v>
      </c>
      <c r="BC95" s="84" t="b">
        <v>1</v>
      </c>
      <c r="BD95" s="84">
        <v>3.1271938916383473</v>
      </c>
      <c r="BE95" s="84" t="b">
        <v>1</v>
      </c>
      <c r="BF95" s="84">
        <v>2.8313453760081959</v>
      </c>
      <c r="BG95" s="84" t="b">
        <v>1</v>
      </c>
      <c r="BH95" s="84">
        <v>2.3897595518272974</v>
      </c>
      <c r="BI95" s="84" t="b">
        <v>1</v>
      </c>
      <c r="BJ95" s="84">
        <v>4.4666052399158325</v>
      </c>
      <c r="BK95" s="84" t="b">
        <v>0</v>
      </c>
      <c r="BL95" s="84">
        <v>1.3705088804913814</v>
      </c>
      <c r="BM95" s="84" t="b">
        <v>1</v>
      </c>
      <c r="BN95" s="84">
        <v>2.9001615059188768</v>
      </c>
      <c r="BO95" s="84" t="b">
        <v>1</v>
      </c>
      <c r="BP95" s="84">
        <v>2.465278973434232</v>
      </c>
      <c r="BQ95" s="84" t="b">
        <v>1</v>
      </c>
      <c r="BR95" s="84">
        <v>2.5433118993860284</v>
      </c>
      <c r="BS95" s="84" t="b">
        <v>1</v>
      </c>
      <c r="BT95" s="84">
        <v>2.6036775971395878</v>
      </c>
      <c r="BU95" s="84" t="b">
        <v>1</v>
      </c>
      <c r="BV95" s="84">
        <v>2.2873515775687179</v>
      </c>
      <c r="BW95" s="84" t="b">
        <v>1</v>
      </c>
      <c r="BX95" s="84">
        <v>2.3259638670719216</v>
      </c>
      <c r="BY95" s="84" t="b">
        <v>1</v>
      </c>
      <c r="BZ95" s="84">
        <v>2.5814316265821926</v>
      </c>
      <c r="CA95" s="84" t="b">
        <v>1</v>
      </c>
    </row>
    <row r="96" spans="1:79">
      <c r="A96" s="5" t="s">
        <v>266</v>
      </c>
      <c r="B96" s="5" t="s">
        <v>356</v>
      </c>
      <c r="C96" s="5" t="s">
        <v>342</v>
      </c>
      <c r="D96" s="84">
        <v>0.83216041876669433</v>
      </c>
      <c r="E96" s="84" t="b">
        <v>1</v>
      </c>
      <c r="F96" s="84">
        <v>1.6861586972215996</v>
      </c>
      <c r="G96" s="84" t="b">
        <v>1</v>
      </c>
      <c r="H96" s="84">
        <v>3.324547183911617</v>
      </c>
      <c r="I96" s="84" t="b">
        <v>1</v>
      </c>
      <c r="J96" s="84">
        <v>2.7147725738361035</v>
      </c>
      <c r="K96" s="84" t="b">
        <v>1</v>
      </c>
      <c r="L96" s="84">
        <v>2.0496901232756053</v>
      </c>
      <c r="M96" s="84" t="b">
        <v>1</v>
      </c>
      <c r="N96" s="84">
        <v>2.9320931804853201</v>
      </c>
      <c r="O96" s="84" t="b">
        <v>1</v>
      </c>
      <c r="P96" s="84">
        <v>3.0310185915124332</v>
      </c>
      <c r="Q96" s="84" t="b">
        <v>1</v>
      </c>
      <c r="R96" s="84">
        <v>3.305781772256438</v>
      </c>
      <c r="S96" s="84" t="b">
        <v>1</v>
      </c>
      <c r="T96" s="84">
        <v>3.4006131623630345</v>
      </c>
      <c r="U96" s="84" t="b">
        <v>1</v>
      </c>
      <c r="V96" s="84">
        <v>0.74473612923763644</v>
      </c>
      <c r="W96" s="84" t="b">
        <v>1</v>
      </c>
      <c r="X96" s="84">
        <v>3.2031584177963204</v>
      </c>
      <c r="Y96" s="84" t="b">
        <v>1</v>
      </c>
      <c r="Z96" s="84">
        <v>1.7656973634376192</v>
      </c>
      <c r="AA96" s="84" t="b">
        <v>0</v>
      </c>
      <c r="AB96" s="84">
        <v>2.6330890056591039</v>
      </c>
      <c r="AC96" s="84" t="b">
        <v>1</v>
      </c>
      <c r="AD96" s="84">
        <v>3.2181252224493124</v>
      </c>
      <c r="AE96" s="84" t="b">
        <v>1</v>
      </c>
      <c r="AF96" s="84">
        <v>0.61968122726341124</v>
      </c>
      <c r="AG96" s="84" t="b">
        <v>1</v>
      </c>
      <c r="AH96" s="84">
        <v>3.2541860794325346</v>
      </c>
      <c r="AI96" s="84" t="b">
        <v>1</v>
      </c>
      <c r="AJ96" s="84">
        <v>2.5645924501947053</v>
      </c>
      <c r="AK96" s="84" t="b">
        <v>1</v>
      </c>
      <c r="AL96" s="84">
        <v>3.2322788448196267</v>
      </c>
      <c r="AM96" s="84" t="b">
        <v>1</v>
      </c>
      <c r="AN96" s="84">
        <v>4.1770790721132833</v>
      </c>
      <c r="AO96" s="84" t="b">
        <v>0</v>
      </c>
      <c r="AP96" s="84">
        <v>3.0550073044199704</v>
      </c>
      <c r="AQ96" s="84" t="b">
        <v>1</v>
      </c>
      <c r="AR96" s="84">
        <v>3.1177395319320076</v>
      </c>
      <c r="AS96" s="84" t="b">
        <v>1</v>
      </c>
      <c r="AT96" s="84">
        <v>2.7183445269949833</v>
      </c>
      <c r="AU96" s="84" t="b">
        <v>1</v>
      </c>
      <c r="AV96" s="84">
        <v>2.4731149670499346</v>
      </c>
      <c r="AW96" s="84" t="b">
        <v>1</v>
      </c>
      <c r="AX96" s="84">
        <v>0.90844922621146929</v>
      </c>
      <c r="AY96" s="84" t="b">
        <v>1</v>
      </c>
      <c r="AZ96" s="84">
        <v>2.783906579125202</v>
      </c>
      <c r="BA96" s="84" t="b">
        <v>1</v>
      </c>
      <c r="BB96" s="84">
        <v>2.9907695345315584</v>
      </c>
      <c r="BC96" s="84" t="b">
        <v>1</v>
      </c>
      <c r="BD96" s="84">
        <v>3.5187648410007117</v>
      </c>
      <c r="BE96" s="84" t="b">
        <v>1</v>
      </c>
      <c r="BF96" s="84">
        <v>3.1858717134446737</v>
      </c>
      <c r="BG96" s="84" t="b">
        <v>1</v>
      </c>
      <c r="BH96" s="84">
        <v>2.6889928097838562</v>
      </c>
      <c r="BI96" s="84" t="b">
        <v>1</v>
      </c>
      <c r="BJ96" s="84">
        <v>2.9692185607295229</v>
      </c>
      <c r="BK96" s="84" t="b">
        <v>1</v>
      </c>
      <c r="BL96" s="84">
        <v>1.4690281042422129</v>
      </c>
      <c r="BM96" s="84" t="b">
        <v>1</v>
      </c>
      <c r="BN96" s="84">
        <v>3.2633046411153592</v>
      </c>
      <c r="BO96" s="84" t="b">
        <v>1</v>
      </c>
      <c r="BP96" s="84">
        <v>2.7739683804620059</v>
      </c>
      <c r="BQ96" s="84" t="b">
        <v>1</v>
      </c>
      <c r="BR96" s="84">
        <v>2.8617721834221541</v>
      </c>
      <c r="BS96" s="84" t="b">
        <v>1</v>
      </c>
      <c r="BT96" s="84">
        <v>2.9296965597857878</v>
      </c>
      <c r="BU96" s="84" t="b">
        <v>1</v>
      </c>
      <c r="BV96" s="84">
        <v>2.5737618417832095</v>
      </c>
      <c r="BW96" s="84" t="b">
        <v>1</v>
      </c>
      <c r="BX96" s="84">
        <v>2.6172089612911189</v>
      </c>
      <c r="BY96" s="84" t="b">
        <v>1</v>
      </c>
      <c r="BZ96" s="84">
        <v>2.9046650645335732</v>
      </c>
      <c r="CA96" s="84" t="b">
        <v>1</v>
      </c>
    </row>
    <row r="97" spans="1:79">
      <c r="A97" s="5" t="s">
        <v>266</v>
      </c>
      <c r="B97" s="5" t="s">
        <v>357</v>
      </c>
      <c r="C97" s="5" t="s">
        <v>342</v>
      </c>
      <c r="D97" s="84">
        <v>0.71358367376740017</v>
      </c>
      <c r="E97" s="84" t="b">
        <v>1</v>
      </c>
      <c r="F97" s="84">
        <v>1.4458934726809898</v>
      </c>
      <c r="G97" s="84" t="b">
        <v>1</v>
      </c>
      <c r="H97" s="84">
        <v>2.8508236388179253</v>
      </c>
      <c r="I97" s="84" t="b">
        <v>1</v>
      </c>
      <c r="J97" s="84">
        <v>2.3279374300834994</v>
      </c>
      <c r="K97" s="84" t="b">
        <v>1</v>
      </c>
      <c r="L97" s="84">
        <v>1.7576243417338329</v>
      </c>
      <c r="M97" s="84" t="b">
        <v>1</v>
      </c>
      <c r="N97" s="84">
        <v>2.5142914471466273</v>
      </c>
      <c r="O97" s="84" t="b">
        <v>1</v>
      </c>
      <c r="P97" s="84">
        <v>2.599120714001566</v>
      </c>
      <c r="Q97" s="84" t="b">
        <v>1</v>
      </c>
      <c r="R97" s="84">
        <v>2.8347321604362619</v>
      </c>
      <c r="S97" s="84" t="b">
        <v>1</v>
      </c>
      <c r="T97" s="84">
        <v>2.9160507742691877</v>
      </c>
      <c r="U97" s="84" t="b">
        <v>1</v>
      </c>
      <c r="V97" s="84">
        <v>0.63861670310673457</v>
      </c>
      <c r="W97" s="84" t="b">
        <v>1</v>
      </c>
      <c r="X97" s="84">
        <v>2.7467318799152105</v>
      </c>
      <c r="Y97" s="84" t="b">
        <v>1</v>
      </c>
      <c r="Z97" s="84">
        <v>1.4436004312250794</v>
      </c>
      <c r="AA97" s="84" t="b">
        <v>1</v>
      </c>
      <c r="AB97" s="84">
        <v>2.25789317016477</v>
      </c>
      <c r="AC97" s="84" t="b">
        <v>1</v>
      </c>
      <c r="AD97" s="84">
        <v>2.7595660248805158</v>
      </c>
      <c r="AE97" s="84" t="b">
        <v>1</v>
      </c>
      <c r="AF97" s="84">
        <v>0.53138120576639736</v>
      </c>
      <c r="AG97" s="84" t="b">
        <v>1</v>
      </c>
      <c r="AH97" s="84">
        <v>2.7904884747170815</v>
      </c>
      <c r="AI97" s="84" t="b">
        <v>1</v>
      </c>
      <c r="AJ97" s="84">
        <v>2.199156870544634</v>
      </c>
      <c r="AK97" s="84" t="b">
        <v>1</v>
      </c>
      <c r="AL97" s="84">
        <v>2.7717028600632005</v>
      </c>
      <c r="AM97" s="84" t="b">
        <v>1</v>
      </c>
      <c r="AN97" s="84">
        <v>2.6331242681732974</v>
      </c>
      <c r="AO97" s="84" t="b">
        <v>1</v>
      </c>
      <c r="AP97" s="84">
        <v>2.6196912115876945</v>
      </c>
      <c r="AQ97" s="84" t="b">
        <v>1</v>
      </c>
      <c r="AR97" s="84">
        <v>2.6734845576326736</v>
      </c>
      <c r="AS97" s="84" t="b">
        <v>1</v>
      </c>
      <c r="AT97" s="84">
        <v>2.9917446026888435</v>
      </c>
      <c r="AU97" s="84" t="b">
        <v>0</v>
      </c>
      <c r="AV97" s="84">
        <v>2.1207142565758224</v>
      </c>
      <c r="AW97" s="84" t="b">
        <v>1</v>
      </c>
      <c r="AX97" s="84">
        <v>0.77900188671780335</v>
      </c>
      <c r="AY97" s="84" t="b">
        <v>1</v>
      </c>
      <c r="AZ97" s="84">
        <v>2.3872203476122662</v>
      </c>
      <c r="BA97" s="84" t="b">
        <v>1</v>
      </c>
      <c r="BB97" s="84">
        <v>2.5646068518923202</v>
      </c>
      <c r="BC97" s="84" t="b">
        <v>1</v>
      </c>
      <c r="BD97" s="84">
        <v>3.0173667068738799</v>
      </c>
      <c r="BE97" s="84" t="b">
        <v>1</v>
      </c>
      <c r="BF97" s="84">
        <v>2.7319084039117967</v>
      </c>
      <c r="BG97" s="84" t="b">
        <v>1</v>
      </c>
      <c r="BH97" s="84">
        <v>2.3058310929802239</v>
      </c>
      <c r="BI97" s="84" t="b">
        <v>1</v>
      </c>
      <c r="BJ97" s="84">
        <v>2.5461267335015498</v>
      </c>
      <c r="BK97" s="84" t="b">
        <v>1</v>
      </c>
      <c r="BL97" s="84">
        <v>1.1749254895801784</v>
      </c>
      <c r="BM97" s="84" t="b">
        <v>1</v>
      </c>
      <c r="BN97" s="84">
        <v>2.7983077083628589</v>
      </c>
      <c r="BO97" s="84" t="b">
        <v>1</v>
      </c>
      <c r="BP97" s="84">
        <v>2.3786982692331669</v>
      </c>
      <c r="BQ97" s="84" t="b">
        <v>1</v>
      </c>
      <c r="BR97" s="84">
        <v>2.453990675449639</v>
      </c>
      <c r="BS97" s="84" t="b">
        <v>1</v>
      </c>
      <c r="BT97" s="84">
        <v>2.5122363272865242</v>
      </c>
      <c r="BU97" s="84" t="b">
        <v>1</v>
      </c>
      <c r="BV97" s="84">
        <v>2.207019691208028</v>
      </c>
      <c r="BW97" s="84" t="b">
        <v>1</v>
      </c>
      <c r="BX97" s="84">
        <v>2.2442759154334162</v>
      </c>
      <c r="BY97" s="84" t="b">
        <v>1</v>
      </c>
      <c r="BZ97" s="84">
        <v>2.4907716361775201</v>
      </c>
      <c r="CA97" s="84" t="b">
        <v>1</v>
      </c>
    </row>
    <row r="98" spans="1:79">
      <c r="A98" s="5" t="s">
        <v>266</v>
      </c>
      <c r="B98" s="5" t="s">
        <v>358</v>
      </c>
      <c r="C98" s="5" t="s">
        <v>342</v>
      </c>
      <c r="D98" s="84">
        <v>0.75474488772171078</v>
      </c>
      <c r="E98" s="84" t="b">
        <v>1</v>
      </c>
      <c r="F98" s="84">
        <v>1.5292960683008594</v>
      </c>
      <c r="G98" s="84" t="b">
        <v>1</v>
      </c>
      <c r="H98" s="84">
        <v>3.0152659685083893</v>
      </c>
      <c r="I98" s="84" t="b">
        <v>1</v>
      </c>
      <c r="J98" s="84">
        <v>2.4622184319539948</v>
      </c>
      <c r="K98" s="84" t="b">
        <v>1</v>
      </c>
      <c r="L98" s="84">
        <v>1.8590083198725935</v>
      </c>
      <c r="M98" s="84" t="b">
        <v>1</v>
      </c>
      <c r="N98" s="84">
        <v>2.6593217946784149</v>
      </c>
      <c r="O98" s="84" t="b">
        <v>1</v>
      </c>
      <c r="P98" s="84">
        <v>2.7490442166474116</v>
      </c>
      <c r="Q98" s="84" t="b">
        <v>1</v>
      </c>
      <c r="R98" s="84">
        <v>2.9982462951457336</v>
      </c>
      <c r="S98" s="84" t="b">
        <v>1</v>
      </c>
      <c r="T98" s="84">
        <v>3.0842555612251905</v>
      </c>
      <c r="U98" s="84" t="b">
        <v>1</v>
      </c>
      <c r="V98" s="84">
        <v>0.67545364279257869</v>
      </c>
      <c r="W98" s="84" t="b">
        <v>1</v>
      </c>
      <c r="X98" s="84">
        <v>2.9051699478539237</v>
      </c>
      <c r="Y98" s="84" t="b">
        <v>1</v>
      </c>
      <c r="Z98" s="84">
        <v>1.5268707587263772</v>
      </c>
      <c r="AA98" s="84" t="b">
        <v>1</v>
      </c>
      <c r="AB98" s="84">
        <v>2.3881338515027557</v>
      </c>
      <c r="AC98" s="84" t="b">
        <v>1</v>
      </c>
      <c r="AD98" s="84">
        <v>2.9187443970137585</v>
      </c>
      <c r="AE98" s="84" t="b">
        <v>1</v>
      </c>
      <c r="AF98" s="84">
        <v>1.4042086666191285</v>
      </c>
      <c r="AG98" s="84" t="b">
        <v>0</v>
      </c>
      <c r="AH98" s="84">
        <v>2.9514505277562986</v>
      </c>
      <c r="AI98" s="84" t="b">
        <v>1</v>
      </c>
      <c r="AJ98" s="84">
        <v>2.3260095015608053</v>
      </c>
      <c r="AK98" s="84" t="b">
        <v>1</v>
      </c>
      <c r="AL98" s="84">
        <v>2.9315813138940037</v>
      </c>
      <c r="AM98" s="84" t="b">
        <v>1</v>
      </c>
      <c r="AN98" s="84">
        <v>3.0047188285579822</v>
      </c>
      <c r="AO98" s="84" t="b">
        <v>0</v>
      </c>
      <c r="AP98" s="84">
        <v>2.7708012697608253</v>
      </c>
      <c r="AQ98" s="84" t="b">
        <v>1</v>
      </c>
      <c r="AR98" s="84">
        <v>2.8276975447365995</v>
      </c>
      <c r="AS98" s="84" t="b">
        <v>1</v>
      </c>
      <c r="AT98" s="84">
        <v>5.4954757172918995</v>
      </c>
      <c r="AU98" s="84" t="b">
        <v>0</v>
      </c>
      <c r="AV98" s="84">
        <v>2.243042129900076</v>
      </c>
      <c r="AW98" s="84" t="b">
        <v>1</v>
      </c>
      <c r="AX98" s="84">
        <v>0.88927325094241405</v>
      </c>
      <c r="AY98" s="84" t="b">
        <v>0</v>
      </c>
      <c r="AZ98" s="84">
        <v>2.5249209300336366</v>
      </c>
      <c r="BA98" s="84" t="b">
        <v>1</v>
      </c>
      <c r="BB98" s="84">
        <v>2.7125395123778233</v>
      </c>
      <c r="BC98" s="84" t="b">
        <v>1</v>
      </c>
      <c r="BD98" s="84">
        <v>3.1914156392780333</v>
      </c>
      <c r="BE98" s="84" t="b">
        <v>1</v>
      </c>
      <c r="BF98" s="84">
        <v>2.8894914182811058</v>
      </c>
      <c r="BG98" s="84" t="b">
        <v>1</v>
      </c>
      <c r="BH98" s="84">
        <v>2.4388369484247225</v>
      </c>
      <c r="BI98" s="84" t="b">
        <v>1</v>
      </c>
      <c r="BJ98" s="84">
        <v>3.2508224273941773</v>
      </c>
      <c r="BK98" s="84" t="b">
        <v>0</v>
      </c>
      <c r="BL98" s="84">
        <v>1.68634150164701</v>
      </c>
      <c r="BM98" s="84" t="b">
        <v>1</v>
      </c>
      <c r="BN98" s="84">
        <v>2.9597207935106913</v>
      </c>
      <c r="BO98" s="84" t="b">
        <v>1</v>
      </c>
      <c r="BP98" s="84">
        <v>2.515907277779752</v>
      </c>
      <c r="BQ98" s="84" t="b">
        <v>1</v>
      </c>
      <c r="BR98" s="84">
        <v>2.5955427301663376</v>
      </c>
      <c r="BS98" s="84" t="b">
        <v>1</v>
      </c>
      <c r="BT98" s="84">
        <v>2.6571481305867475</v>
      </c>
      <c r="BU98" s="84" t="b">
        <v>1</v>
      </c>
      <c r="BV98" s="84">
        <v>2.3343258685362969</v>
      </c>
      <c r="BW98" s="84" t="b">
        <v>1</v>
      </c>
      <c r="BX98" s="84">
        <v>2.3737311209315348</v>
      </c>
      <c r="BY98" s="84" t="b">
        <v>1</v>
      </c>
      <c r="BZ98" s="84">
        <v>2.6344453047281964</v>
      </c>
      <c r="CA98" s="84" t="b">
        <v>1</v>
      </c>
    </row>
    <row r="99" spans="1:79">
      <c r="A99" s="5" t="s">
        <v>266</v>
      </c>
      <c r="B99" s="5" t="s">
        <v>359</v>
      </c>
      <c r="C99" s="5" t="s">
        <v>342</v>
      </c>
      <c r="D99" s="84">
        <v>0.84495648361299192</v>
      </c>
      <c r="E99" s="84" t="b">
        <v>1</v>
      </c>
      <c r="F99" s="84">
        <v>1.7120866259529053</v>
      </c>
      <c r="G99" s="84" t="b">
        <v>1</v>
      </c>
      <c r="H99" s="84">
        <v>3.3756684826306276</v>
      </c>
      <c r="I99" s="84" t="b">
        <v>1</v>
      </c>
      <c r="J99" s="84">
        <v>2.7565174166745083</v>
      </c>
      <c r="K99" s="84" t="b">
        <v>1</v>
      </c>
      <c r="L99" s="84">
        <v>2.0812080459510454</v>
      </c>
      <c r="M99" s="84" t="b">
        <v>1</v>
      </c>
      <c r="N99" s="84">
        <v>2.9771797450788182</v>
      </c>
      <c r="O99" s="84" t="b">
        <v>1</v>
      </c>
      <c r="P99" s="84">
        <v>3.0776263243156929</v>
      </c>
      <c r="Q99" s="84" t="b">
        <v>1</v>
      </c>
      <c r="R99" s="84">
        <v>3.3566145167267822</v>
      </c>
      <c r="S99" s="84" t="b">
        <v>1</v>
      </c>
      <c r="T99" s="84">
        <v>3.452904121607721</v>
      </c>
      <c r="U99" s="84" t="b">
        <v>1</v>
      </c>
      <c r="V99" s="84">
        <v>0.75618787770847695</v>
      </c>
      <c r="W99" s="84" t="b">
        <v>1</v>
      </c>
      <c r="X99" s="84">
        <v>3.2524131310736375</v>
      </c>
      <c r="Y99" s="84" t="b">
        <v>1</v>
      </c>
      <c r="Z99" s="84">
        <v>1.7093714289597683</v>
      </c>
      <c r="AA99" s="84" t="b">
        <v>1</v>
      </c>
      <c r="AB99" s="84">
        <v>2.6735778067395763</v>
      </c>
      <c r="AC99" s="84" t="b">
        <v>1</v>
      </c>
      <c r="AD99" s="84">
        <v>3.2676100790963005</v>
      </c>
      <c r="AE99" s="84" t="b">
        <v>1</v>
      </c>
      <c r="AF99" s="84">
        <v>0.62921001641183993</v>
      </c>
      <c r="AG99" s="84" t="b">
        <v>1</v>
      </c>
      <c r="AH99" s="84">
        <v>3.304225441021075</v>
      </c>
      <c r="AI99" s="84" t="b">
        <v>1</v>
      </c>
      <c r="AJ99" s="84">
        <v>2.6040279851672201</v>
      </c>
      <c r="AK99" s="84" t="b">
        <v>1</v>
      </c>
      <c r="AL99" s="84">
        <v>3.2819813405967344</v>
      </c>
      <c r="AM99" s="84" t="b">
        <v>1</v>
      </c>
      <c r="AN99" s="84">
        <v>3.1178900307589759</v>
      </c>
      <c r="AO99" s="84" t="b">
        <v>1</v>
      </c>
      <c r="AP99" s="84">
        <v>3.1019839097615307</v>
      </c>
      <c r="AQ99" s="84" t="b">
        <v>1</v>
      </c>
      <c r="AR99" s="84">
        <v>3.1656807657671777</v>
      </c>
      <c r="AS99" s="84" t="b">
        <v>1</v>
      </c>
      <c r="AT99" s="84">
        <v>3.1136276113730266</v>
      </c>
      <c r="AU99" s="84" t="b">
        <v>0</v>
      </c>
      <c r="AV99" s="84">
        <v>2.5111438600098057</v>
      </c>
      <c r="AW99" s="84" t="b">
        <v>1</v>
      </c>
      <c r="AX99" s="84">
        <v>0.92241837800722415</v>
      </c>
      <c r="AY99" s="84" t="b">
        <v>1</v>
      </c>
      <c r="AZ99" s="84">
        <v>2.8267144900870278</v>
      </c>
      <c r="BA99" s="84" t="b">
        <v>1</v>
      </c>
      <c r="BB99" s="84">
        <v>3.0367583607736375</v>
      </c>
      <c r="BC99" s="84" t="b">
        <v>1</v>
      </c>
      <c r="BD99" s="84">
        <v>3.5728726092493486</v>
      </c>
      <c r="BE99" s="84" t="b">
        <v>1</v>
      </c>
      <c r="BF99" s="84">
        <v>3.2348606104384068</v>
      </c>
      <c r="BG99" s="84" t="b">
        <v>1</v>
      </c>
      <c r="BH99" s="84">
        <v>2.7303412392323723</v>
      </c>
      <c r="BI99" s="84" t="b">
        <v>1</v>
      </c>
      <c r="BJ99" s="84">
        <v>3.0148759993544396</v>
      </c>
      <c r="BK99" s="84" t="b">
        <v>1</v>
      </c>
      <c r="BL99" s="84">
        <v>2.6972866974373861</v>
      </c>
      <c r="BM99" s="84" t="b">
        <v>1</v>
      </c>
      <c r="BN99" s="84">
        <v>3.3134842181046409</v>
      </c>
      <c r="BO99" s="84" t="b">
        <v>1</v>
      </c>
      <c r="BP99" s="84">
        <v>2.8166234725301647</v>
      </c>
      <c r="BQ99" s="84" t="b">
        <v>1</v>
      </c>
      <c r="BR99" s="84">
        <v>2.9057774276137396</v>
      </c>
      <c r="BS99" s="84" t="b">
        <v>1</v>
      </c>
      <c r="BT99" s="84">
        <v>2.9747462717326187</v>
      </c>
      <c r="BU99" s="84" t="b">
        <v>1</v>
      </c>
      <c r="BV99" s="84">
        <v>2.6133383737638995</v>
      </c>
      <c r="BW99" s="84" t="b">
        <v>1</v>
      </c>
      <c r="BX99" s="84">
        <v>2.6574535761871578</v>
      </c>
      <c r="BY99" s="84" t="b">
        <v>1</v>
      </c>
      <c r="BZ99" s="84">
        <v>2.9493298691605854</v>
      </c>
      <c r="CA99" s="84" t="b">
        <v>1</v>
      </c>
    </row>
    <row r="100" spans="1:79">
      <c r="A100" s="5" t="s">
        <v>268</v>
      </c>
      <c r="B100" s="5" t="s">
        <v>360</v>
      </c>
      <c r="C100" s="5" t="s">
        <v>342</v>
      </c>
      <c r="D100" s="84">
        <v>0.75756656322555793</v>
      </c>
      <c r="E100" s="84" t="b">
        <v>1</v>
      </c>
      <c r="F100" s="84">
        <v>1.535013466754634</v>
      </c>
      <c r="G100" s="84" t="b">
        <v>1</v>
      </c>
      <c r="H100" s="84">
        <v>3.2055943711482398</v>
      </c>
      <c r="I100" s="84" t="b">
        <v>0</v>
      </c>
      <c r="J100" s="84">
        <v>2.4714236369810041</v>
      </c>
      <c r="K100" s="84" t="b">
        <v>1</v>
      </c>
      <c r="L100" s="84">
        <v>1.8659583745506276</v>
      </c>
      <c r="M100" s="84" t="b">
        <v>1</v>
      </c>
      <c r="N100" s="84">
        <v>2.6692638867507994</v>
      </c>
      <c r="O100" s="84" t="b">
        <v>1</v>
      </c>
      <c r="P100" s="84">
        <v>2.7593217433339743</v>
      </c>
      <c r="Q100" s="84" t="b">
        <v>1</v>
      </c>
      <c r="R100" s="84">
        <v>3.0094554841884724</v>
      </c>
      <c r="S100" s="84" t="b">
        <v>1</v>
      </c>
      <c r="T100" s="84">
        <v>3.0957863029450632</v>
      </c>
      <c r="U100" s="84" t="b">
        <v>1</v>
      </c>
      <c r="V100" s="84">
        <v>0.67797888149092267</v>
      </c>
      <c r="W100" s="84" t="b">
        <v>1</v>
      </c>
      <c r="X100" s="84">
        <v>2.9160311633583005</v>
      </c>
      <c r="Y100" s="84" t="b">
        <v>1</v>
      </c>
      <c r="Z100" s="84">
        <v>1.9572520845046031</v>
      </c>
      <c r="AA100" s="84" t="b">
        <v>0</v>
      </c>
      <c r="AB100" s="84">
        <v>2.3970620852653379</v>
      </c>
      <c r="AC100" s="84" t="b">
        <v>1</v>
      </c>
      <c r="AD100" s="84">
        <v>3.0531257017765765</v>
      </c>
      <c r="AE100" s="84" t="b">
        <v>0</v>
      </c>
      <c r="AF100" s="84">
        <v>0.56413374999148336</v>
      </c>
      <c r="AG100" s="84" t="b">
        <v>1</v>
      </c>
      <c r="AH100" s="84">
        <v>3.9768564119493881</v>
      </c>
      <c r="AI100" s="84" t="b">
        <v>0</v>
      </c>
      <c r="AJ100" s="84">
        <v>2.3347054783591137</v>
      </c>
      <c r="AK100" s="84" t="b">
        <v>1</v>
      </c>
      <c r="AL100" s="84">
        <v>2.9425412704508753</v>
      </c>
      <c r="AM100" s="84" t="b">
        <v>1</v>
      </c>
      <c r="AN100" s="84">
        <v>5.927792901391542</v>
      </c>
      <c r="AO100" s="84" t="b">
        <v>0</v>
      </c>
      <c r="AP100" s="84">
        <v>4.3482186408615915</v>
      </c>
      <c r="AQ100" s="84" t="b">
        <v>0</v>
      </c>
      <c r="AR100" s="84">
        <v>2.8382691233243751</v>
      </c>
      <c r="AS100" s="84" t="b">
        <v>1</v>
      </c>
      <c r="AT100" s="84">
        <v>3.2819499679076238</v>
      </c>
      <c r="AU100" s="84" t="b">
        <v>0</v>
      </c>
      <c r="AV100" s="84">
        <v>2.2514279263923735</v>
      </c>
      <c r="AW100" s="84" t="b">
        <v>1</v>
      </c>
      <c r="AX100" s="84">
        <v>0.82701693404969312</v>
      </c>
      <c r="AY100" s="84" t="b">
        <v>1</v>
      </c>
      <c r="AZ100" s="84">
        <v>2.5343605534790279</v>
      </c>
      <c r="BA100" s="84" t="b">
        <v>1</v>
      </c>
      <c r="BB100" s="84">
        <v>2.7226805632412461</v>
      </c>
      <c r="BC100" s="84" t="b">
        <v>1</v>
      </c>
      <c r="BD100" s="84">
        <v>3.2033470077158221</v>
      </c>
      <c r="BE100" s="84" t="b">
        <v>1</v>
      </c>
      <c r="BF100" s="84">
        <v>2.9002940183201096</v>
      </c>
      <c r="BG100" s="84" t="b">
        <v>1</v>
      </c>
      <c r="BH100" s="84">
        <v>2.4479547398628605</v>
      </c>
      <c r="BI100" s="84" t="b">
        <v>1</v>
      </c>
      <c r="BJ100" s="84">
        <v>7.1549704920193777</v>
      </c>
      <c r="BK100" s="84" t="b">
        <v>0</v>
      </c>
      <c r="BL100" s="84">
        <v>3.0064292835572948</v>
      </c>
      <c r="BM100" s="84" t="b">
        <v>1</v>
      </c>
      <c r="BN100" s="84">
        <v>2.9707859518140296</v>
      </c>
      <c r="BO100" s="84" t="b">
        <v>1</v>
      </c>
      <c r="BP100" s="84">
        <v>2.5253132029488397</v>
      </c>
      <c r="BQ100" s="84" t="b">
        <v>1</v>
      </c>
      <c r="BR100" s="84">
        <v>2.605246378988666</v>
      </c>
      <c r="BS100" s="84" t="b">
        <v>1</v>
      </c>
      <c r="BT100" s="84">
        <v>2.6670820962381114</v>
      </c>
      <c r="BU100" s="84" t="b">
        <v>1</v>
      </c>
      <c r="BV100" s="84">
        <v>2.3430529367528545</v>
      </c>
      <c r="BW100" s="84" t="b">
        <v>1</v>
      </c>
      <c r="BX100" s="84">
        <v>2.3826055089076768</v>
      </c>
      <c r="BY100" s="84" t="b">
        <v>1</v>
      </c>
      <c r="BZ100" s="84">
        <v>2.6442943940079076</v>
      </c>
      <c r="CA100" s="84" t="b">
        <v>1</v>
      </c>
    </row>
    <row r="101" spans="1:79">
      <c r="A101" s="5" t="s">
        <v>267</v>
      </c>
      <c r="B101" s="5" t="s">
        <v>361</v>
      </c>
      <c r="C101" s="5" t="s">
        <v>342</v>
      </c>
      <c r="D101" s="84">
        <v>0.9137006242447544</v>
      </c>
      <c r="E101" s="84" t="b">
        <v>1</v>
      </c>
      <c r="F101" s="84">
        <v>1.8513789162315764</v>
      </c>
      <c r="G101" s="84" t="b">
        <v>1</v>
      </c>
      <c r="H101" s="84">
        <v>5.1750993025505405</v>
      </c>
      <c r="I101" s="84" t="b">
        <v>0</v>
      </c>
      <c r="J101" s="84">
        <v>2.980782718640719</v>
      </c>
      <c r="K101" s="84" t="b">
        <v>1</v>
      </c>
      <c r="L101" s="84">
        <v>2.2505313914363065</v>
      </c>
      <c r="M101" s="84" t="b">
        <v>1</v>
      </c>
      <c r="N101" s="84">
        <v>3.2193977374263074</v>
      </c>
      <c r="O101" s="84" t="b">
        <v>1</v>
      </c>
      <c r="P101" s="84">
        <v>3.3280164697893562</v>
      </c>
      <c r="Q101" s="84" t="b">
        <v>1</v>
      </c>
      <c r="R101" s="84">
        <v>3.6297026400320394</v>
      </c>
      <c r="S101" s="84" t="b">
        <v>1</v>
      </c>
      <c r="T101" s="84">
        <v>3.7338261940780382</v>
      </c>
      <c r="U101" s="84" t="b">
        <v>1</v>
      </c>
      <c r="V101" s="84">
        <v>0.81770996413232055</v>
      </c>
      <c r="W101" s="84" t="b">
        <v>1</v>
      </c>
      <c r="X101" s="84">
        <v>3.5170236169522489</v>
      </c>
      <c r="Y101" s="84" t="b">
        <v>1</v>
      </c>
      <c r="Z101" s="84">
        <v>2.0360495306088904</v>
      </c>
      <c r="AA101" s="84" t="b">
        <v>0</v>
      </c>
      <c r="AB101" s="84">
        <v>2.8910952911318795</v>
      </c>
      <c r="AC101" s="84" t="b">
        <v>1</v>
      </c>
      <c r="AD101" s="84">
        <v>3.5334569613483402</v>
      </c>
      <c r="AE101" s="84" t="b">
        <v>1</v>
      </c>
      <c r="AF101" s="84">
        <v>1.8081195461501731</v>
      </c>
      <c r="AG101" s="84" t="b">
        <v>0</v>
      </c>
      <c r="AH101" s="84">
        <v>3.5730512833003534</v>
      </c>
      <c r="AI101" s="84" t="b">
        <v>1</v>
      </c>
      <c r="AJ101" s="84">
        <v>2.8158870210976095</v>
      </c>
      <c r="AK101" s="84" t="b">
        <v>1</v>
      </c>
      <c r="AL101" s="84">
        <v>3.5489974428509892</v>
      </c>
      <c r="AM101" s="84" t="b">
        <v>1</v>
      </c>
      <c r="AN101" s="84">
        <v>6.7336653460274087</v>
      </c>
      <c r="AO101" s="84" t="b">
        <v>0</v>
      </c>
      <c r="AP101" s="84">
        <v>3.6696846366879465</v>
      </c>
      <c r="AQ101" s="84" t="b">
        <v>0</v>
      </c>
      <c r="AR101" s="84">
        <v>3.4232348623126274</v>
      </c>
      <c r="AS101" s="84" t="b">
        <v>1</v>
      </c>
      <c r="AT101" s="84">
        <v>6.8683181035199636</v>
      </c>
      <c r="AU101" s="84" t="b">
        <v>0</v>
      </c>
      <c r="AV101" s="84">
        <v>2.7154460104838263</v>
      </c>
      <c r="AW101" s="84" t="b">
        <v>1</v>
      </c>
      <c r="AX101" s="84">
        <v>1.4685748561499472</v>
      </c>
      <c r="AY101" s="84" t="b">
        <v>0</v>
      </c>
      <c r="AZ101" s="84">
        <v>3.056690899761382</v>
      </c>
      <c r="BA101" s="84" t="b">
        <v>1</v>
      </c>
      <c r="BB101" s="84">
        <v>3.2838235621968619</v>
      </c>
      <c r="BC101" s="84" t="b">
        <v>1</v>
      </c>
      <c r="BD101" s="84">
        <v>3.8635551022215022</v>
      </c>
      <c r="BE101" s="84" t="b">
        <v>1</v>
      </c>
      <c r="BF101" s="84">
        <v>3.4980430547901569</v>
      </c>
      <c r="BG101" s="84" t="b">
        <v>1</v>
      </c>
      <c r="BH101" s="84">
        <v>2.952476894455605</v>
      </c>
      <c r="BI101" s="84" t="b">
        <v>1</v>
      </c>
      <c r="BJ101" s="84">
        <v>9.5457343836251454</v>
      </c>
      <c r="BK101" s="84" t="b">
        <v>0</v>
      </c>
      <c r="BL101" s="84">
        <v>3.4286044434037306</v>
      </c>
      <c r="BM101" s="84" t="b">
        <v>1</v>
      </c>
      <c r="BN101" s="84">
        <v>3.5830633378440666</v>
      </c>
      <c r="BO101" s="84" t="b">
        <v>1</v>
      </c>
      <c r="BP101" s="84">
        <v>3.0457788951554812</v>
      </c>
      <c r="BQ101" s="84" t="b">
        <v>1</v>
      </c>
      <c r="BR101" s="84">
        <v>3.1421862557634883</v>
      </c>
      <c r="BS101" s="84" t="b">
        <v>1</v>
      </c>
      <c r="BT101" s="84">
        <v>3.2167662810630189</v>
      </c>
      <c r="BU101" s="84" t="b">
        <v>1</v>
      </c>
      <c r="BV101" s="84">
        <v>2.8259548861743671</v>
      </c>
      <c r="BW101" s="84" t="b">
        <v>1</v>
      </c>
      <c r="BX101" s="84">
        <v>2.8736592221662747</v>
      </c>
      <c r="BY101" s="84" t="b">
        <v>1</v>
      </c>
      <c r="BZ101" s="84">
        <v>3.1892820456656845</v>
      </c>
      <c r="CA101" s="84" t="b">
        <v>1</v>
      </c>
    </row>
    <row r="102" spans="1:79">
      <c r="A102" s="5" t="s">
        <v>264</v>
      </c>
      <c r="B102" s="5" t="s">
        <v>362</v>
      </c>
      <c r="C102" s="5" t="s">
        <v>342</v>
      </c>
      <c r="D102" s="84">
        <v>0.62660053074032063</v>
      </c>
      <c r="E102" s="84" t="b">
        <v>1</v>
      </c>
      <c r="F102" s="84">
        <v>1.2696445430044869</v>
      </c>
      <c r="G102" s="84" t="b">
        <v>1</v>
      </c>
      <c r="H102" s="84">
        <v>5.4771943710240354</v>
      </c>
      <c r="I102" s="84" t="b">
        <v>0</v>
      </c>
      <c r="J102" s="84">
        <v>2.044170687817688</v>
      </c>
      <c r="K102" s="84" t="b">
        <v>1</v>
      </c>
      <c r="L102" s="84">
        <v>1.5433766015946093</v>
      </c>
      <c r="M102" s="84" t="b">
        <v>1</v>
      </c>
      <c r="N102" s="84">
        <v>2.2078088570892129</v>
      </c>
      <c r="O102" s="84" t="b">
        <v>1</v>
      </c>
      <c r="P102" s="84">
        <v>2.2822977580936143</v>
      </c>
      <c r="Q102" s="84" t="b">
        <v>1</v>
      </c>
      <c r="R102" s="84">
        <v>2.4891890629423266</v>
      </c>
      <c r="S102" s="84" t="b">
        <v>1</v>
      </c>
      <c r="T102" s="84">
        <v>2.5605952462112946</v>
      </c>
      <c r="U102" s="84" t="b">
        <v>1</v>
      </c>
      <c r="V102" s="84">
        <v>0.5607717494343194</v>
      </c>
      <c r="W102" s="84" t="b">
        <v>1</v>
      </c>
      <c r="X102" s="84">
        <v>2.4119156828092465</v>
      </c>
      <c r="Y102" s="84" t="b">
        <v>1</v>
      </c>
      <c r="Z102" s="84">
        <v>1.2676310146039598</v>
      </c>
      <c r="AA102" s="84" t="b">
        <v>1</v>
      </c>
      <c r="AB102" s="84">
        <v>1.9826645574872803</v>
      </c>
      <c r="AC102" s="84" t="b">
        <v>1</v>
      </c>
      <c r="AD102" s="84">
        <v>2.4231853941864721</v>
      </c>
      <c r="AE102" s="84" t="b">
        <v>1</v>
      </c>
      <c r="AF102" s="84">
        <v>0.57824182585929507</v>
      </c>
      <c r="AG102" s="84" t="b">
        <v>0</v>
      </c>
      <c r="AH102" s="84">
        <v>2.4503385146847116</v>
      </c>
      <c r="AI102" s="84" t="b">
        <v>1</v>
      </c>
      <c r="AJ102" s="84">
        <v>1.9310879899890496</v>
      </c>
      <c r="AK102" s="84" t="b">
        <v>1</v>
      </c>
      <c r="AL102" s="84">
        <v>3.0411399928756779</v>
      </c>
      <c r="AM102" s="84" t="b">
        <v>0</v>
      </c>
      <c r="AN102" s="84">
        <v>2.8992161445308482</v>
      </c>
      <c r="AO102" s="84" t="b">
        <v>0</v>
      </c>
      <c r="AP102" s="84">
        <v>2.300360790053146</v>
      </c>
      <c r="AQ102" s="84" t="b">
        <v>1</v>
      </c>
      <c r="AR102" s="84">
        <v>2.3475969312671459</v>
      </c>
      <c r="AS102" s="84" t="b">
        <v>1</v>
      </c>
      <c r="AT102" s="84">
        <v>2.083988896604303</v>
      </c>
      <c r="AU102" s="84" t="b">
        <v>0</v>
      </c>
      <c r="AV102" s="84">
        <v>1.8622072331101622</v>
      </c>
      <c r="AW102" s="84" t="b">
        <v>1</v>
      </c>
      <c r="AX102" s="84">
        <v>0.68404451168006319</v>
      </c>
      <c r="AY102" s="84" t="b">
        <v>1</v>
      </c>
      <c r="AZ102" s="84">
        <v>2.0962272425749484</v>
      </c>
      <c r="BA102" s="84" t="b">
        <v>1</v>
      </c>
      <c r="BB102" s="84">
        <v>2.2519910048555896</v>
      </c>
      <c r="BC102" s="84" t="b">
        <v>1</v>
      </c>
      <c r="BD102" s="84">
        <v>2.6495611509486894</v>
      </c>
      <c r="BE102" s="84" t="b">
        <v>1</v>
      </c>
      <c r="BF102" s="84">
        <v>2.3988991323014175</v>
      </c>
      <c r="BG102" s="84" t="b">
        <v>1</v>
      </c>
      <c r="BH102" s="84">
        <v>2.0247590293523179</v>
      </c>
      <c r="BI102" s="84" t="b">
        <v>1</v>
      </c>
      <c r="BJ102" s="84">
        <v>2.2357635427968443</v>
      </c>
      <c r="BK102" s="84" t="b">
        <v>1</v>
      </c>
      <c r="BL102" s="84">
        <v>3.354499673396202</v>
      </c>
      <c r="BM102" s="84" t="b">
        <v>1</v>
      </c>
      <c r="BN102" s="84">
        <v>2.4572046134094196</v>
      </c>
      <c r="BO102" s="84" t="b">
        <v>1</v>
      </c>
      <c r="BP102" s="84">
        <v>2.0887439732238411</v>
      </c>
      <c r="BQ102" s="84" t="b">
        <v>1</v>
      </c>
      <c r="BR102" s="84">
        <v>2.1548585207258562</v>
      </c>
      <c r="BS102" s="84" t="b">
        <v>1</v>
      </c>
      <c r="BT102" s="84">
        <v>2.206004248544462</v>
      </c>
      <c r="BU102" s="84" t="b">
        <v>1</v>
      </c>
      <c r="BV102" s="84">
        <v>1.937992362639263</v>
      </c>
      <c r="BW102" s="84" t="b">
        <v>1</v>
      </c>
      <c r="BX102" s="84">
        <v>1.9707071944539525</v>
      </c>
      <c r="BY102" s="84" t="b">
        <v>1</v>
      </c>
      <c r="BZ102" s="84">
        <v>2.1871560218605888</v>
      </c>
      <c r="CA102" s="84" t="b">
        <v>1</v>
      </c>
    </row>
    <row r="103" spans="1:79">
      <c r="A103" s="5" t="s">
        <v>264</v>
      </c>
      <c r="B103" s="5" t="s">
        <v>363</v>
      </c>
      <c r="C103" s="5" t="s">
        <v>342</v>
      </c>
      <c r="D103" s="84">
        <v>0.7151410658598476</v>
      </c>
      <c r="E103" s="84" t="b">
        <v>1</v>
      </c>
      <c r="F103" s="84">
        <v>1.4490491265218157</v>
      </c>
      <c r="G103" s="84" t="b">
        <v>1</v>
      </c>
      <c r="H103" s="84">
        <v>3.8909084462367423</v>
      </c>
      <c r="I103" s="84" t="b">
        <v>0</v>
      </c>
      <c r="J103" s="84">
        <v>2.33301813957645</v>
      </c>
      <c r="K103" s="84" t="b">
        <v>1</v>
      </c>
      <c r="L103" s="84">
        <v>1.7614603463285816</v>
      </c>
      <c r="M103" s="84" t="b">
        <v>1</v>
      </c>
      <c r="N103" s="84">
        <v>2.5197788731652482</v>
      </c>
      <c r="O103" s="84" t="b">
        <v>1</v>
      </c>
      <c r="P103" s="84">
        <v>2.60479327938683</v>
      </c>
      <c r="Q103" s="84" t="b">
        <v>1</v>
      </c>
      <c r="R103" s="84">
        <v>2.8409189463916662</v>
      </c>
      <c r="S103" s="84" t="b">
        <v>1</v>
      </c>
      <c r="T103" s="84">
        <v>2.922415037612049</v>
      </c>
      <c r="U103" s="84" t="b">
        <v>1</v>
      </c>
      <c r="V103" s="84">
        <v>0.6400104802348916</v>
      </c>
      <c r="W103" s="84" t="b">
        <v>1</v>
      </c>
      <c r="X103" s="84">
        <v>2.7527266057856452</v>
      </c>
      <c r="Y103" s="84" t="b">
        <v>1</v>
      </c>
      <c r="Z103" s="84">
        <v>1.7511852040408904</v>
      </c>
      <c r="AA103" s="84" t="b">
        <v>0</v>
      </c>
      <c r="AB103" s="84">
        <v>2.2628210084801292</v>
      </c>
      <c r="AC103" s="84" t="b">
        <v>1</v>
      </c>
      <c r="AD103" s="84">
        <v>3.3087095709641412</v>
      </c>
      <c r="AE103" s="84" t="b">
        <v>0</v>
      </c>
      <c r="AF103" s="84">
        <v>1.5895189281951529</v>
      </c>
      <c r="AG103" s="84" t="b">
        <v>0</v>
      </c>
      <c r="AH103" s="84">
        <v>3.2440899121985627</v>
      </c>
      <c r="AI103" s="84" t="b">
        <v>0</v>
      </c>
      <c r="AJ103" s="84">
        <v>2.2039565172380002</v>
      </c>
      <c r="AK103" s="84" t="b">
        <v>1</v>
      </c>
      <c r="AL103" s="84">
        <v>2.7777520849481907</v>
      </c>
      <c r="AM103" s="84" t="b">
        <v>1</v>
      </c>
      <c r="AN103" s="84">
        <v>3.057095184989318</v>
      </c>
      <c r="AO103" s="84" t="b">
        <v>0</v>
      </c>
      <c r="AP103" s="84">
        <v>3.7924098615929429</v>
      </c>
      <c r="AQ103" s="84" t="b">
        <v>0</v>
      </c>
      <c r="AR103" s="84">
        <v>2.6793194216610998</v>
      </c>
      <c r="AS103" s="84" t="b">
        <v>1</v>
      </c>
      <c r="AT103" s="84">
        <v>5.9334450218030508</v>
      </c>
      <c r="AU103" s="84" t="b">
        <v>0</v>
      </c>
      <c r="AV103" s="84">
        <v>2.4357999279664297</v>
      </c>
      <c r="AW103" s="84" t="b">
        <v>0</v>
      </c>
      <c r="AX103" s="84">
        <v>0.78070205366805145</v>
      </c>
      <c r="AY103" s="84" t="b">
        <v>1</v>
      </c>
      <c r="AZ103" s="84">
        <v>2.39243044171752</v>
      </c>
      <c r="BA103" s="84" t="b">
        <v>1</v>
      </c>
      <c r="BB103" s="84">
        <v>2.5702040909803259</v>
      </c>
      <c r="BC103" s="84" t="b">
        <v>1</v>
      </c>
      <c r="BD103" s="84">
        <v>3.0239520916326006</v>
      </c>
      <c r="BE103" s="84" t="b">
        <v>1</v>
      </c>
      <c r="BF103" s="84">
        <v>2.7378707776346713</v>
      </c>
      <c r="BG103" s="84" t="b">
        <v>1</v>
      </c>
      <c r="BH103" s="84">
        <v>2.3108635555249002</v>
      </c>
      <c r="BI103" s="84" t="b">
        <v>1</v>
      </c>
      <c r="BJ103" s="84">
        <v>3.263918744287357</v>
      </c>
      <c r="BK103" s="84" t="b">
        <v>0</v>
      </c>
      <c r="BL103" s="84">
        <v>2.1170097112188375</v>
      </c>
      <c r="BM103" s="84" t="b">
        <v>1</v>
      </c>
      <c r="BN103" s="84">
        <v>2.8044149981698556</v>
      </c>
      <c r="BO103" s="84" t="b">
        <v>1</v>
      </c>
      <c r="BP103" s="84">
        <v>2.38388976395342</v>
      </c>
      <c r="BQ103" s="84" t="b">
        <v>1</v>
      </c>
      <c r="BR103" s="84">
        <v>2.4593464953953332</v>
      </c>
      <c r="BS103" s="84" t="b">
        <v>1</v>
      </c>
      <c r="BT103" s="84">
        <v>2.517719268018364</v>
      </c>
      <c r="BU103" s="84" t="b">
        <v>1</v>
      </c>
      <c r="BV103" s="84">
        <v>2.2118364984603804</v>
      </c>
      <c r="BW103" s="84" t="b">
        <v>1</v>
      </c>
      <c r="BX103" s="84">
        <v>2.2491740341719142</v>
      </c>
      <c r="BY103" s="84" t="b">
        <v>1</v>
      </c>
      <c r="BZ103" s="84">
        <v>2.496207730349624</v>
      </c>
      <c r="CA103" s="84" t="b">
        <v>1</v>
      </c>
    </row>
    <row r="104" spans="1:79">
      <c r="A104" s="5" t="s">
        <v>264</v>
      </c>
      <c r="B104" s="5" t="s">
        <v>364</v>
      </c>
      <c r="C104" s="5" t="s">
        <v>342</v>
      </c>
      <c r="D104" s="84">
        <v>0.71227403472323414</v>
      </c>
      <c r="E104" s="84" t="b">
        <v>1</v>
      </c>
      <c r="F104" s="84">
        <v>1.4432398265633168</v>
      </c>
      <c r="G104" s="84" t="b">
        <v>1</v>
      </c>
      <c r="H104" s="84">
        <v>2.9083596274136685</v>
      </c>
      <c r="I104" s="84" t="b">
        <v>0</v>
      </c>
      <c r="J104" s="84">
        <v>2.3236649700162495</v>
      </c>
      <c r="K104" s="84" t="b">
        <v>1</v>
      </c>
      <c r="L104" s="84">
        <v>1.7543985764206238</v>
      </c>
      <c r="M104" s="84" t="b">
        <v>1</v>
      </c>
      <c r="N104" s="84">
        <v>2.5096769718318948</v>
      </c>
      <c r="O104" s="84" t="b">
        <v>1</v>
      </c>
      <c r="P104" s="84">
        <v>2.5943505516608472</v>
      </c>
      <c r="Q104" s="84" t="b">
        <v>1</v>
      </c>
      <c r="R104" s="84">
        <v>2.829529580761954</v>
      </c>
      <c r="S104" s="84" t="b">
        <v>1</v>
      </c>
      <c r="T104" s="84">
        <v>2.9106989506651093</v>
      </c>
      <c r="U104" s="84" t="b">
        <v>1</v>
      </c>
      <c r="V104" s="84">
        <v>0.63744465083116952</v>
      </c>
      <c r="W104" s="84" t="b">
        <v>1</v>
      </c>
      <c r="X104" s="84">
        <v>2.7416908070235051</v>
      </c>
      <c r="Y104" s="84" t="b">
        <v>1</v>
      </c>
      <c r="Z104" s="84">
        <v>1.4409509935229445</v>
      </c>
      <c r="AA104" s="84" t="b">
        <v>1</v>
      </c>
      <c r="AB104" s="84">
        <v>2.2537492622224939</v>
      </c>
      <c r="AC104" s="84" t="b">
        <v>1</v>
      </c>
      <c r="AD104" s="84">
        <v>2.7545013975018415</v>
      </c>
      <c r="AE104" s="84" t="b">
        <v>1</v>
      </c>
      <c r="AF104" s="84">
        <v>0.70590464413082854</v>
      </c>
      <c r="AG104" s="84" t="b">
        <v>0</v>
      </c>
      <c r="AH104" s="84">
        <v>2.7853670954126892</v>
      </c>
      <c r="AI104" s="84" t="b">
        <v>1</v>
      </c>
      <c r="AJ104" s="84">
        <v>2.1951207612447878</v>
      </c>
      <c r="AK104" s="84" t="b">
        <v>1</v>
      </c>
      <c r="AL104" s="84">
        <v>2.7666159579691536</v>
      </c>
      <c r="AM104" s="84" t="b">
        <v>1</v>
      </c>
      <c r="AN104" s="84">
        <v>2.6282916991607044</v>
      </c>
      <c r="AO104" s="84" t="b">
        <v>1</v>
      </c>
      <c r="AP104" s="84">
        <v>2.6148832962436668</v>
      </c>
      <c r="AQ104" s="84" t="b">
        <v>1</v>
      </c>
      <c r="AR104" s="84">
        <v>2.6685779154414853</v>
      </c>
      <c r="AS104" s="84" t="b">
        <v>1</v>
      </c>
      <c r="AT104" s="84">
        <v>2.5145223713458829</v>
      </c>
      <c r="AU104" s="84" t="b">
        <v>0</v>
      </c>
      <c r="AV104" s="84">
        <v>2.1168221128875175</v>
      </c>
      <c r="AW104" s="84" t="b">
        <v>1</v>
      </c>
      <c r="AX104" s="84">
        <v>0.77757218572571318</v>
      </c>
      <c r="AY104" s="84" t="b">
        <v>1</v>
      </c>
      <c r="AZ104" s="84">
        <v>2.3828390856955597</v>
      </c>
      <c r="BA104" s="84" t="b">
        <v>1</v>
      </c>
      <c r="BB104" s="84">
        <v>2.5599000327908668</v>
      </c>
      <c r="BC104" s="84" t="b">
        <v>1</v>
      </c>
      <c r="BD104" s="84">
        <v>3.0118289382909391</v>
      </c>
      <c r="BE104" s="84" t="b">
        <v>1</v>
      </c>
      <c r="BF104" s="84">
        <v>2.726894536523325</v>
      </c>
      <c r="BG104" s="84" t="b">
        <v>1</v>
      </c>
      <c r="BH104" s="84">
        <v>2.3015992046402407</v>
      </c>
      <c r="BI104" s="84" t="b">
        <v>1</v>
      </c>
      <c r="BJ104" s="84">
        <v>2.5414538309336088</v>
      </c>
      <c r="BK104" s="84" t="b">
        <v>1</v>
      </c>
      <c r="BL104" s="84">
        <v>1.978150636226176</v>
      </c>
      <c r="BM104" s="84" t="b">
        <v>1</v>
      </c>
      <c r="BN104" s="84">
        <v>2.7931719784307063</v>
      </c>
      <c r="BO104" s="84" t="b">
        <v>1</v>
      </c>
      <c r="BP104" s="84">
        <v>2.3743326478741036</v>
      </c>
      <c r="BQ104" s="84" t="b">
        <v>1</v>
      </c>
      <c r="BR104" s="84">
        <v>2.4494868700505883</v>
      </c>
      <c r="BS104" s="84" t="b">
        <v>1</v>
      </c>
      <c r="BT104" s="84">
        <v>2.5076256237301826</v>
      </c>
      <c r="BU104" s="84" t="b">
        <v>1</v>
      </c>
      <c r="BV104" s="84">
        <v>2.2029691512852336</v>
      </c>
      <c r="BW104" s="84" t="b">
        <v>1</v>
      </c>
      <c r="BX104" s="84">
        <v>2.2401569992182857</v>
      </c>
      <c r="BY104" s="84" t="b">
        <v>1</v>
      </c>
      <c r="BZ104" s="84">
        <v>2.4862003267365163</v>
      </c>
      <c r="CA104" s="84" t="b">
        <v>1</v>
      </c>
    </row>
    <row r="105" spans="1:79">
      <c r="A105" s="5" t="s">
        <v>264</v>
      </c>
      <c r="B105" s="5" t="s">
        <v>365</v>
      </c>
      <c r="C105" s="5" t="s">
        <v>342</v>
      </c>
      <c r="D105" s="84">
        <v>0.6804193513190675</v>
      </c>
      <c r="E105" s="84" t="b">
        <v>1</v>
      </c>
      <c r="F105" s="84">
        <v>1.6208607265698756</v>
      </c>
      <c r="G105" s="84" t="b">
        <v>0</v>
      </c>
      <c r="H105" s="84">
        <v>8.6882761053250892</v>
      </c>
      <c r="I105" s="84" t="b">
        <v>0</v>
      </c>
      <c r="J105" s="84">
        <v>2.2197448376672142</v>
      </c>
      <c r="K105" s="84" t="b">
        <v>1</v>
      </c>
      <c r="L105" s="84">
        <v>2.8848204446202779</v>
      </c>
      <c r="M105" s="84" t="b">
        <v>0</v>
      </c>
      <c r="N105" s="84">
        <v>2.3974379156721448</v>
      </c>
      <c r="O105" s="84" t="b">
        <v>1</v>
      </c>
      <c r="P105" s="84">
        <v>2.4783246803896959</v>
      </c>
      <c r="Q105" s="84" t="b">
        <v>1</v>
      </c>
      <c r="R105" s="84">
        <v>2.7029859127579403</v>
      </c>
      <c r="S105" s="84" t="b">
        <v>1</v>
      </c>
      <c r="T105" s="84">
        <v>2.780525184616899</v>
      </c>
      <c r="U105" s="84" t="b">
        <v>1</v>
      </c>
      <c r="V105" s="84">
        <v>0.60893652537662235</v>
      </c>
      <c r="W105" s="84" t="b">
        <v>1</v>
      </c>
      <c r="X105" s="84">
        <v>2.6190755095505547</v>
      </c>
      <c r="Y105" s="84" t="b">
        <v>1</v>
      </c>
      <c r="Z105" s="84">
        <v>2.3138202391277169</v>
      </c>
      <c r="AA105" s="84" t="b">
        <v>0</v>
      </c>
      <c r="AB105" s="84">
        <v>2.1529559358893673</v>
      </c>
      <c r="AC105" s="84" t="b">
        <v>1</v>
      </c>
      <c r="AD105" s="84">
        <v>2.6313131782543859</v>
      </c>
      <c r="AE105" s="84" t="b">
        <v>1</v>
      </c>
      <c r="AF105" s="84">
        <v>0.89216597141054854</v>
      </c>
      <c r="AG105" s="84" t="b">
        <v>0</v>
      </c>
      <c r="AH105" s="84">
        <v>4.2401804268225893</v>
      </c>
      <c r="AI105" s="84" t="b">
        <v>0</v>
      </c>
      <c r="AJ105" s="84">
        <v>2.096949448695768</v>
      </c>
      <c r="AK105" s="84" t="b">
        <v>1</v>
      </c>
      <c r="AL105" s="84">
        <v>2.6428859451570665</v>
      </c>
      <c r="AM105" s="84" t="b">
        <v>1</v>
      </c>
      <c r="AN105" s="84">
        <v>3.2427662762801415</v>
      </c>
      <c r="AO105" s="84" t="b">
        <v>0</v>
      </c>
      <c r="AP105" s="84">
        <v>3.0766355940810768</v>
      </c>
      <c r="AQ105" s="84" t="b">
        <v>0</v>
      </c>
      <c r="AR105" s="84">
        <v>2.5492324100718133</v>
      </c>
      <c r="AS105" s="84" t="b">
        <v>1</v>
      </c>
      <c r="AT105" s="84">
        <v>2.2226654596969295</v>
      </c>
      <c r="AU105" s="84" t="b">
        <v>1</v>
      </c>
      <c r="AV105" s="84">
        <v>2.0221525125065738</v>
      </c>
      <c r="AW105" s="84" t="b">
        <v>1</v>
      </c>
      <c r="AX105" s="84">
        <v>0.74279720504036084</v>
      </c>
      <c r="AY105" s="84" t="b">
        <v>1</v>
      </c>
      <c r="AZ105" s="84">
        <v>2.2762725383028837</v>
      </c>
      <c r="BA105" s="84" t="b">
        <v>1</v>
      </c>
      <c r="BB105" s="84">
        <v>2.4454148752313123</v>
      </c>
      <c r="BC105" s="84" t="b">
        <v>1</v>
      </c>
      <c r="BD105" s="84">
        <v>2.8771323852514272</v>
      </c>
      <c r="BE105" s="84" t="b">
        <v>1</v>
      </c>
      <c r="BF105" s="84">
        <v>2.6049409654216427</v>
      </c>
      <c r="BG105" s="84" t="b">
        <v>1</v>
      </c>
      <c r="BH105" s="84">
        <v>2.1986659087275444</v>
      </c>
      <c r="BI105" s="84" t="b">
        <v>1</v>
      </c>
      <c r="BJ105" s="84">
        <v>2.4277936338408512</v>
      </c>
      <c r="BK105" s="84" t="b">
        <v>1</v>
      </c>
      <c r="BL105" s="84">
        <v>2.0814369837946973</v>
      </c>
      <c r="BM105" s="84" t="b">
        <v>1</v>
      </c>
      <c r="BN105" s="84">
        <v>2.6682543136995007</v>
      </c>
      <c r="BO105" s="84" t="b">
        <v>1</v>
      </c>
      <c r="BP105" s="84">
        <v>2.2681465297410806</v>
      </c>
      <c r="BQ105" s="84" t="b">
        <v>1</v>
      </c>
      <c r="BR105" s="84">
        <v>2.3399396663841743</v>
      </c>
      <c r="BS105" s="84" t="b">
        <v>1</v>
      </c>
      <c r="BT105" s="84">
        <v>2.3954783090086242</v>
      </c>
      <c r="BU105" s="84" t="b">
        <v>1</v>
      </c>
      <c r="BV105" s="84">
        <v>2.1044468390257327</v>
      </c>
      <c r="BW105" s="84" t="b">
        <v>1</v>
      </c>
      <c r="BX105" s="84">
        <v>2.1399715530178574</v>
      </c>
      <c r="BY105" s="84" t="b">
        <v>1</v>
      </c>
      <c r="BZ105" s="84">
        <v>2.3750112050969765</v>
      </c>
      <c r="CA105" s="84" t="b">
        <v>1</v>
      </c>
    </row>
    <row r="106" spans="1:79">
      <c r="A106" s="5" t="s">
        <v>264</v>
      </c>
      <c r="B106" s="5" t="s">
        <v>366</v>
      </c>
      <c r="C106" s="5" t="s">
        <v>342</v>
      </c>
      <c r="D106" s="84">
        <v>0.76915783697149909</v>
      </c>
      <c r="E106" s="84" t="b">
        <v>1</v>
      </c>
      <c r="F106" s="84">
        <v>1.5585001967141787</v>
      </c>
      <c r="G106" s="84" t="b">
        <v>1</v>
      </c>
      <c r="H106" s="84">
        <v>4.0512724696670359</v>
      </c>
      <c r="I106" s="84" t="b">
        <v>0</v>
      </c>
      <c r="J106" s="84">
        <v>2.50923806716977</v>
      </c>
      <c r="K106" s="84" t="b">
        <v>1</v>
      </c>
      <c r="L106" s="84">
        <v>2.9567789183558588</v>
      </c>
      <c r="M106" s="84" t="b">
        <v>0</v>
      </c>
      <c r="N106" s="84">
        <v>2.7101054047287665</v>
      </c>
      <c r="O106" s="84" t="b">
        <v>1</v>
      </c>
      <c r="P106" s="84">
        <v>2.8015412065900218</v>
      </c>
      <c r="Q106" s="84" t="b">
        <v>1</v>
      </c>
      <c r="R106" s="84">
        <v>3.0555021605292629</v>
      </c>
      <c r="S106" s="84" t="b">
        <v>1</v>
      </c>
      <c r="T106" s="84">
        <v>3.1431538983990972</v>
      </c>
      <c r="U106" s="84" t="b">
        <v>1</v>
      </c>
      <c r="V106" s="84">
        <v>0.68835241061801056</v>
      </c>
      <c r="W106" s="84" t="b">
        <v>1</v>
      </c>
      <c r="X106" s="84">
        <v>2.9606483852724592</v>
      </c>
      <c r="Y106" s="84" t="b">
        <v>1</v>
      </c>
      <c r="Z106" s="84">
        <v>1.8947274308016766</v>
      </c>
      <c r="AA106" s="84" t="b">
        <v>0</v>
      </c>
      <c r="AB106" s="84">
        <v>2.4337387341105883</v>
      </c>
      <c r="AC106" s="84" t="b">
        <v>1</v>
      </c>
      <c r="AD106" s="84">
        <v>2.9744820582442304</v>
      </c>
      <c r="AE106" s="84" t="b">
        <v>1</v>
      </c>
      <c r="AF106" s="84">
        <v>0.57276537266716454</v>
      </c>
      <c r="AG106" s="84" t="b">
        <v>1</v>
      </c>
      <c r="AH106" s="84">
        <v>3.0078127600308648</v>
      </c>
      <c r="AI106" s="84" t="b">
        <v>1</v>
      </c>
      <c r="AJ106" s="84">
        <v>2.3704280295242337</v>
      </c>
      <c r="AK106" s="84" t="b">
        <v>1</v>
      </c>
      <c r="AL106" s="84">
        <v>2.9875641146869008</v>
      </c>
      <c r="AM106" s="84" t="b">
        <v>1</v>
      </c>
      <c r="AN106" s="84">
        <v>2.8381929702689614</v>
      </c>
      <c r="AO106" s="84" t="b">
        <v>1</v>
      </c>
      <c r="AP106" s="84">
        <v>2.8237137422160701</v>
      </c>
      <c r="AQ106" s="84" t="b">
        <v>1</v>
      </c>
      <c r="AR106" s="84">
        <v>2.881696534155481</v>
      </c>
      <c r="AS106" s="84" t="b">
        <v>1</v>
      </c>
      <c r="AT106" s="84">
        <v>2.5125395889719235</v>
      </c>
      <c r="AU106" s="84" t="b">
        <v>1</v>
      </c>
      <c r="AV106" s="84">
        <v>2.7769915665288378</v>
      </c>
      <c r="AW106" s="84" t="b">
        <v>0</v>
      </c>
      <c r="AX106" s="84">
        <v>0.83967084479554632</v>
      </c>
      <c r="AY106" s="84" t="b">
        <v>1</v>
      </c>
      <c r="AZ106" s="84">
        <v>2.5731379604717697</v>
      </c>
      <c r="BA106" s="84" t="b">
        <v>1</v>
      </c>
      <c r="BB106" s="84">
        <v>2.7643393920006747</v>
      </c>
      <c r="BC106" s="84" t="b">
        <v>1</v>
      </c>
      <c r="BD106" s="84">
        <v>4.2388184968135381</v>
      </c>
      <c r="BE106" s="84" t="b">
        <v>0</v>
      </c>
      <c r="BF106" s="84">
        <v>2.9446704514178497</v>
      </c>
      <c r="BG106" s="84" t="b">
        <v>1</v>
      </c>
      <c r="BH106" s="84">
        <v>2.4854100802709826</v>
      </c>
      <c r="BI106" s="84" t="b">
        <v>1</v>
      </c>
      <c r="BJ106" s="84">
        <v>2.7444200350829666</v>
      </c>
      <c r="BK106" s="84" t="b">
        <v>1</v>
      </c>
      <c r="BL106" s="84">
        <v>2.2400851640869699</v>
      </c>
      <c r="BM106" s="84" t="b">
        <v>1</v>
      </c>
      <c r="BN106" s="84">
        <v>3.0162409585152954</v>
      </c>
      <c r="BO106" s="84" t="b">
        <v>1</v>
      </c>
      <c r="BP106" s="84">
        <v>2.5639521794435085</v>
      </c>
      <c r="BQ106" s="84" t="b">
        <v>1</v>
      </c>
      <c r="BR106" s="84">
        <v>2.6451083863955165</v>
      </c>
      <c r="BS106" s="84" t="b">
        <v>1</v>
      </c>
      <c r="BT106" s="84">
        <v>2.7078902313658886</v>
      </c>
      <c r="BU106" s="84" t="b">
        <v>1</v>
      </c>
      <c r="BV106" s="84">
        <v>2.3789032095995024</v>
      </c>
      <c r="BW106" s="84" t="b">
        <v>1</v>
      </c>
      <c r="BX106" s="84">
        <v>2.4190609624915136</v>
      </c>
      <c r="BY106" s="84" t="b">
        <v>1</v>
      </c>
      <c r="BZ106" s="84">
        <v>2.6847538620912124</v>
      </c>
      <c r="CA106" s="84" t="b">
        <v>1</v>
      </c>
    </row>
    <row r="107" spans="1:79">
      <c r="A107" s="5" t="s">
        <v>263</v>
      </c>
      <c r="B107" s="5" t="s">
        <v>367</v>
      </c>
      <c r="C107" s="5" t="s">
        <v>368</v>
      </c>
      <c r="D107" s="84">
        <v>1.9024270560325398</v>
      </c>
      <c r="E107" s="84" t="b">
        <v>1</v>
      </c>
      <c r="F107" s="84">
        <v>3.8547783023771673</v>
      </c>
      <c r="G107" s="84" t="b">
        <v>1</v>
      </c>
      <c r="H107" s="84">
        <v>7.6003476842888062</v>
      </c>
      <c r="I107" s="84" t="b">
        <v>1</v>
      </c>
      <c r="J107" s="84">
        <v>6.2063235392704605</v>
      </c>
      <c r="K107" s="84" t="b">
        <v>1</v>
      </c>
      <c r="L107" s="84">
        <v>4.6858584703911772</v>
      </c>
      <c r="M107" s="84" t="b">
        <v>1</v>
      </c>
      <c r="N107" s="84">
        <v>6.7031467389794903</v>
      </c>
      <c r="O107" s="84" t="b">
        <v>1</v>
      </c>
      <c r="P107" s="84">
        <v>6.9293031076590283</v>
      </c>
      <c r="Q107" s="84" t="b">
        <v>1</v>
      </c>
      <c r="R107" s="84">
        <v>7.5574475101813787</v>
      </c>
      <c r="S107" s="84" t="b">
        <v>1</v>
      </c>
      <c r="T107" s="84">
        <v>7.7742444140371791</v>
      </c>
      <c r="U107" s="84" t="b">
        <v>1</v>
      </c>
      <c r="V107" s="84">
        <v>1.7025637484253424</v>
      </c>
      <c r="W107" s="84" t="b">
        <v>1</v>
      </c>
      <c r="X107" s="84">
        <v>7.3228371613797716</v>
      </c>
      <c r="Y107" s="84" t="b">
        <v>1</v>
      </c>
      <c r="Z107" s="84">
        <v>3.848665012139882</v>
      </c>
      <c r="AA107" s="84" t="b">
        <v>1</v>
      </c>
      <c r="AB107" s="84">
        <v>6.019584268056974</v>
      </c>
      <c r="AC107" s="84" t="b">
        <v>1</v>
      </c>
      <c r="AD107" s="84">
        <v>7.3570532253406187</v>
      </c>
      <c r="AE107" s="84" t="b">
        <v>1</v>
      </c>
      <c r="AF107" s="84">
        <v>1.4166719616495969</v>
      </c>
      <c r="AG107" s="84" t="b">
        <v>1</v>
      </c>
      <c r="AH107" s="84">
        <v>7.4394930391571359</v>
      </c>
      <c r="AI107" s="84" t="b">
        <v>1</v>
      </c>
      <c r="AJ107" s="84">
        <v>5.862992224717984</v>
      </c>
      <c r="AK107" s="84" t="b">
        <v>1</v>
      </c>
      <c r="AL107" s="84">
        <v>7.3894102487352891</v>
      </c>
      <c r="AM107" s="84" t="b">
        <v>1</v>
      </c>
      <c r="AN107" s="84">
        <v>7.0199572016856475</v>
      </c>
      <c r="AO107" s="84" t="b">
        <v>1</v>
      </c>
      <c r="AP107" s="84">
        <v>6.9841444284494738</v>
      </c>
      <c r="AQ107" s="84" t="b">
        <v>1</v>
      </c>
      <c r="AR107" s="84">
        <v>7.127558467633123</v>
      </c>
      <c r="AS107" s="84" t="b">
        <v>1</v>
      </c>
      <c r="AT107" s="84">
        <v>6.2144894892232418</v>
      </c>
      <c r="AU107" s="84" t="b">
        <v>1</v>
      </c>
      <c r="AV107" s="84">
        <v>5.6538627888211268</v>
      </c>
      <c r="AW107" s="84" t="b">
        <v>1</v>
      </c>
      <c r="AX107" s="84">
        <v>2.0768332018697722</v>
      </c>
      <c r="AY107" s="84" t="b">
        <v>1</v>
      </c>
      <c r="AZ107" s="84">
        <v>6.3643728758981277</v>
      </c>
      <c r="BA107" s="84" t="b">
        <v>1</v>
      </c>
      <c r="BB107" s="84">
        <v>6.8372885233872918</v>
      </c>
      <c r="BC107" s="84" t="b">
        <v>1</v>
      </c>
      <c r="BD107" s="84">
        <v>8.0443545335368629</v>
      </c>
      <c r="BE107" s="84" t="b">
        <v>1</v>
      </c>
      <c r="BF107" s="84">
        <v>7.283317504680709</v>
      </c>
      <c r="BG107" s="84" t="b">
        <v>1</v>
      </c>
      <c r="BH107" s="84">
        <v>6.1473876423867608</v>
      </c>
      <c r="BI107" s="84" t="b">
        <v>1</v>
      </c>
      <c r="BJ107" s="84">
        <v>6.7880201915605953</v>
      </c>
      <c r="BK107" s="84" t="b">
        <v>1</v>
      </c>
      <c r="BL107" s="84">
        <v>2.0295543872614359</v>
      </c>
      <c r="BM107" s="84" t="b">
        <v>1</v>
      </c>
      <c r="BN107" s="84">
        <v>7.4603392583070649</v>
      </c>
      <c r="BO107" s="84" t="b">
        <v>1</v>
      </c>
      <c r="BP107" s="84">
        <v>6.3416528599027604</v>
      </c>
      <c r="BQ107" s="84" t="b">
        <v>1</v>
      </c>
      <c r="BR107" s="84">
        <v>6.542383784622178</v>
      </c>
      <c r="BS107" s="84" t="b">
        <v>1</v>
      </c>
      <c r="BT107" s="84">
        <v>6.6976677520449819</v>
      </c>
      <c r="BU107" s="84" t="b">
        <v>1</v>
      </c>
      <c r="BV107" s="84">
        <v>5.883954647649829</v>
      </c>
      <c r="BW107" s="84" t="b">
        <v>1</v>
      </c>
      <c r="BX107" s="84">
        <v>5.9832804192132309</v>
      </c>
      <c r="BY107" s="84" t="b">
        <v>1</v>
      </c>
      <c r="BZ107" s="84">
        <v>6.6404424950550629</v>
      </c>
      <c r="CA107" s="84" t="b">
        <v>1</v>
      </c>
    </row>
    <row r="108" spans="1:79">
      <c r="A108" s="5" t="s">
        <v>265</v>
      </c>
      <c r="B108" s="5" t="s">
        <v>369</v>
      </c>
      <c r="C108" s="5" t="s">
        <v>368</v>
      </c>
      <c r="D108" s="84">
        <v>1.6716015510960966</v>
      </c>
      <c r="E108" s="84" t="b">
        <v>1</v>
      </c>
      <c r="F108" s="84">
        <v>3.3870698847309901</v>
      </c>
      <c r="G108" s="84" t="b">
        <v>1</v>
      </c>
      <c r="H108" s="84">
        <v>6.6781813986719758</v>
      </c>
      <c r="I108" s="84" t="b">
        <v>1</v>
      </c>
      <c r="J108" s="84">
        <v>5.4532971563621775</v>
      </c>
      <c r="K108" s="84" t="b">
        <v>1</v>
      </c>
      <c r="L108" s="84">
        <v>4.1173133353443534</v>
      </c>
      <c r="M108" s="84" t="b">
        <v>1</v>
      </c>
      <c r="N108" s="84">
        <v>5.8898397447471984</v>
      </c>
      <c r="O108" s="84" t="b">
        <v>1</v>
      </c>
      <c r="P108" s="84">
        <v>6.0885560821101539</v>
      </c>
      <c r="Q108" s="84" t="b">
        <v>1</v>
      </c>
      <c r="R108" s="84">
        <v>6.6404863935715843</v>
      </c>
      <c r="S108" s="84" t="b">
        <v>1</v>
      </c>
      <c r="T108" s="84">
        <v>6.8309788698055787</v>
      </c>
      <c r="U108" s="84" t="b">
        <v>1</v>
      </c>
      <c r="V108" s="84">
        <v>1.4959880820046054</v>
      </c>
      <c r="W108" s="84" t="b">
        <v>1</v>
      </c>
      <c r="X108" s="84">
        <v>6.4343418154042444</v>
      </c>
      <c r="Y108" s="84" t="b">
        <v>1</v>
      </c>
      <c r="Z108" s="84">
        <v>3.3816983329489956</v>
      </c>
      <c r="AA108" s="84" t="b">
        <v>1</v>
      </c>
      <c r="AB108" s="84">
        <v>5.2892153565259168</v>
      </c>
      <c r="AC108" s="84" t="b">
        <v>1</v>
      </c>
      <c r="AD108" s="84">
        <v>6.4644063718391358</v>
      </c>
      <c r="AE108" s="84" t="b">
        <v>1</v>
      </c>
      <c r="AF108" s="84">
        <v>1.244784151370538</v>
      </c>
      <c r="AG108" s="84" t="b">
        <v>1</v>
      </c>
      <c r="AH108" s="84">
        <v>6.5368435883993099</v>
      </c>
      <c r="AI108" s="84" t="b">
        <v>1</v>
      </c>
      <c r="AJ108" s="84">
        <v>5.1516229575402468</v>
      </c>
      <c r="AK108" s="84" t="b">
        <v>1</v>
      </c>
      <c r="AL108" s="84">
        <v>6.4928374490380607</v>
      </c>
      <c r="AM108" s="84" t="b">
        <v>1</v>
      </c>
      <c r="AN108" s="84">
        <v>6.1682109228608608</v>
      </c>
      <c r="AO108" s="84" t="b">
        <v>1</v>
      </c>
      <c r="AP108" s="84">
        <v>6.1367433892695935</v>
      </c>
      <c r="AQ108" s="84" t="b">
        <v>1</v>
      </c>
      <c r="AR108" s="84">
        <v>6.2627566992612502</v>
      </c>
      <c r="AS108" s="84" t="b">
        <v>1</v>
      </c>
      <c r="AT108" s="84">
        <v>5.4604723143078964</v>
      </c>
      <c r="AU108" s="84" t="b">
        <v>1</v>
      </c>
      <c r="AV108" s="84">
        <v>4.9678676391344618</v>
      </c>
      <c r="AW108" s="84" t="b">
        <v>1</v>
      </c>
      <c r="AX108" s="84">
        <v>1.8248466297853179</v>
      </c>
      <c r="AY108" s="84" t="b">
        <v>1</v>
      </c>
      <c r="AZ108" s="84">
        <v>5.5921700321545824</v>
      </c>
      <c r="BA108" s="84" t="b">
        <v>1</v>
      </c>
      <c r="BB108" s="84">
        <v>6.0077058222779236</v>
      </c>
      <c r="BC108" s="84" t="b">
        <v>1</v>
      </c>
      <c r="BD108" s="84">
        <v>7.0683159562871225</v>
      </c>
      <c r="BE108" s="84" t="b">
        <v>1</v>
      </c>
      <c r="BF108" s="84">
        <v>6.3996171623735485</v>
      </c>
      <c r="BG108" s="84" t="b">
        <v>1</v>
      </c>
      <c r="BH108" s="84">
        <v>5.4015120767011018</v>
      </c>
      <c r="BI108" s="84" t="b">
        <v>1</v>
      </c>
      <c r="BJ108" s="84">
        <v>5.9644153215250704</v>
      </c>
      <c r="BK108" s="84" t="b">
        <v>1</v>
      </c>
      <c r="BL108" s="84">
        <v>2.0574683194765124</v>
      </c>
      <c r="BM108" s="84" t="b">
        <v>1</v>
      </c>
      <c r="BN108" s="84">
        <v>6.5551604916177615</v>
      </c>
      <c r="BO108" s="84" t="b">
        <v>1</v>
      </c>
      <c r="BP108" s="84">
        <v>5.5722066838315261</v>
      </c>
      <c r="BQ108" s="84" t="b">
        <v>1</v>
      </c>
      <c r="BR108" s="84">
        <v>5.7485825002129944</v>
      </c>
      <c r="BS108" s="84" t="b">
        <v>1</v>
      </c>
      <c r="BT108" s="84">
        <v>5.8850255349045044</v>
      </c>
      <c r="BU108" s="84" t="b">
        <v>1</v>
      </c>
      <c r="BV108" s="84">
        <v>5.1700419652895802</v>
      </c>
      <c r="BW108" s="84" t="b">
        <v>1</v>
      </c>
      <c r="BX108" s="84">
        <v>5.2573163305708732</v>
      </c>
      <c r="BY108" s="84" t="b">
        <v>1</v>
      </c>
      <c r="BZ108" s="84">
        <v>5.8347435395749629</v>
      </c>
      <c r="CA108" s="84" t="b">
        <v>1</v>
      </c>
    </row>
    <row r="109" spans="1:79">
      <c r="A109" s="5" t="s">
        <v>266</v>
      </c>
      <c r="B109" s="5" t="s">
        <v>370</v>
      </c>
      <c r="C109" s="5" t="s">
        <v>368</v>
      </c>
      <c r="D109" s="84">
        <v>1.8653177563951508</v>
      </c>
      <c r="E109" s="84" t="b">
        <v>1</v>
      </c>
      <c r="F109" s="84">
        <v>3.779585867216503</v>
      </c>
      <c r="G109" s="84" t="b">
        <v>1</v>
      </c>
      <c r="H109" s="84">
        <v>7.4520930751723844</v>
      </c>
      <c r="I109" s="84" t="b">
        <v>1</v>
      </c>
      <c r="J109" s="84">
        <v>6.0852611736280808</v>
      </c>
      <c r="K109" s="84" t="b">
        <v>1</v>
      </c>
      <c r="L109" s="84">
        <v>4.594454741935599</v>
      </c>
      <c r="M109" s="84" t="b">
        <v>1</v>
      </c>
      <c r="N109" s="84">
        <v>6.5723931944157696</v>
      </c>
      <c r="O109" s="84" t="b">
        <v>1</v>
      </c>
      <c r="P109" s="84">
        <v>6.7941380906955544</v>
      </c>
      <c r="Q109" s="84" t="b">
        <v>1</v>
      </c>
      <c r="R109" s="84">
        <v>7.4100297244324551</v>
      </c>
      <c r="S109" s="84" t="b">
        <v>1</v>
      </c>
      <c r="T109" s="84">
        <v>7.6225977243520271</v>
      </c>
      <c r="U109" s="84" t="b">
        <v>1</v>
      </c>
      <c r="V109" s="84">
        <v>1.6693530410335782</v>
      </c>
      <c r="W109" s="84" t="b">
        <v>1</v>
      </c>
      <c r="X109" s="84">
        <v>7.1799957538441959</v>
      </c>
      <c r="Y109" s="84" t="b">
        <v>1</v>
      </c>
      <c r="Z109" s="84">
        <v>3.7735918246100097</v>
      </c>
      <c r="AA109" s="84" t="b">
        <v>1</v>
      </c>
      <c r="AB109" s="84">
        <v>5.9021644933604884</v>
      </c>
      <c r="AC109" s="84" t="b">
        <v>1</v>
      </c>
      <c r="AD109" s="84">
        <v>7.2135443892348334</v>
      </c>
      <c r="AE109" s="84" t="b">
        <v>1</v>
      </c>
      <c r="AF109" s="84">
        <v>1.3890379432276871</v>
      </c>
      <c r="AG109" s="84" t="b">
        <v>1</v>
      </c>
      <c r="AH109" s="84">
        <v>7.2943761078850908</v>
      </c>
      <c r="AI109" s="84" t="b">
        <v>1</v>
      </c>
      <c r="AJ109" s="84">
        <v>5.7486269803062058</v>
      </c>
      <c r="AK109" s="84" t="b">
        <v>1</v>
      </c>
      <c r="AL109" s="84">
        <v>7.2452702470493477</v>
      </c>
      <c r="AM109" s="84" t="b">
        <v>1</v>
      </c>
      <c r="AN109" s="84">
        <v>6.8830238593990432</v>
      </c>
      <c r="AO109" s="84" t="b">
        <v>1</v>
      </c>
      <c r="AP109" s="84">
        <v>6.8479096606120997</v>
      </c>
      <c r="AQ109" s="84" t="b">
        <v>1</v>
      </c>
      <c r="AR109" s="84">
        <v>6.9885262235217445</v>
      </c>
      <c r="AS109" s="84" t="b">
        <v>1</v>
      </c>
      <c r="AT109" s="84">
        <v>6.0932678361681534</v>
      </c>
      <c r="AU109" s="84" t="b">
        <v>1</v>
      </c>
      <c r="AV109" s="84">
        <v>5.5435768844687132</v>
      </c>
      <c r="AW109" s="84" t="b">
        <v>1</v>
      </c>
      <c r="AX109" s="84">
        <v>2.036321884844146</v>
      </c>
      <c r="AY109" s="84" t="b">
        <v>1</v>
      </c>
      <c r="AZ109" s="84">
        <v>6.2402275535811098</v>
      </c>
      <c r="BA109" s="84" t="b">
        <v>1</v>
      </c>
      <c r="BB109" s="84">
        <v>6.7039183698683438</v>
      </c>
      <c r="BC109" s="84" t="b">
        <v>1</v>
      </c>
      <c r="BD109" s="84">
        <v>7.8874389967083633</v>
      </c>
      <c r="BE109" s="84" t="b">
        <v>1</v>
      </c>
      <c r="BF109" s="84">
        <v>7.1412469791494457</v>
      </c>
      <c r="BG109" s="84" t="b">
        <v>1</v>
      </c>
      <c r="BH109" s="84">
        <v>6.0274748976194203</v>
      </c>
      <c r="BI109" s="84" t="b">
        <v>1</v>
      </c>
      <c r="BJ109" s="84">
        <v>6.6556110805597264</v>
      </c>
      <c r="BK109" s="84" t="b">
        <v>1</v>
      </c>
      <c r="BL109" s="84">
        <v>2.1501717306610733</v>
      </c>
      <c r="BM109" s="84" t="b">
        <v>1</v>
      </c>
      <c r="BN109" s="84">
        <v>7.3148156945755582</v>
      </c>
      <c r="BO109" s="84" t="b">
        <v>1</v>
      </c>
      <c r="BP109" s="84">
        <v>6.2179507208755647</v>
      </c>
      <c r="BQ109" s="84" t="b">
        <v>1</v>
      </c>
      <c r="BR109" s="84">
        <v>6.4147661293557219</v>
      </c>
      <c r="BS109" s="84" t="b">
        <v>1</v>
      </c>
      <c r="BT109" s="84">
        <v>6.5670210822059545</v>
      </c>
      <c r="BU109" s="84" t="b">
        <v>1</v>
      </c>
      <c r="BV109" s="84">
        <v>5.7691805040735664</v>
      </c>
      <c r="BW109" s="84" t="b">
        <v>1</v>
      </c>
      <c r="BX109" s="84">
        <v>5.8665687980306798</v>
      </c>
      <c r="BY109" s="84" t="b">
        <v>1</v>
      </c>
      <c r="BZ109" s="84">
        <v>6.5109120778480261</v>
      </c>
      <c r="CA109" s="84" t="b">
        <v>1</v>
      </c>
    </row>
    <row r="110" spans="1:79">
      <c r="A110" s="5" t="s">
        <v>268</v>
      </c>
      <c r="B110" s="5" t="s">
        <v>371</v>
      </c>
      <c r="C110" s="5" t="s">
        <v>368</v>
      </c>
      <c r="D110" s="84">
        <v>1.6238548176968619</v>
      </c>
      <c r="E110" s="84" t="b">
        <v>1</v>
      </c>
      <c r="F110" s="84">
        <v>3.2903234305985536</v>
      </c>
      <c r="G110" s="84" t="b">
        <v>1</v>
      </c>
      <c r="H110" s="84">
        <v>6.4874293940300571</v>
      </c>
      <c r="I110" s="84" t="b">
        <v>1</v>
      </c>
      <c r="J110" s="84">
        <v>5.297532090637695</v>
      </c>
      <c r="K110" s="84" t="b">
        <v>1</v>
      </c>
      <c r="L110" s="84">
        <v>3.9997085975317472</v>
      </c>
      <c r="M110" s="84" t="b">
        <v>1</v>
      </c>
      <c r="N110" s="84">
        <v>5.7216055098170733</v>
      </c>
      <c r="O110" s="84" t="b">
        <v>1</v>
      </c>
      <c r="P110" s="84">
        <v>5.9146458199138898</v>
      </c>
      <c r="Q110" s="84" t="b">
        <v>1</v>
      </c>
      <c r="R110" s="84">
        <v>6.450811088911089</v>
      </c>
      <c r="S110" s="84" t="b">
        <v>1</v>
      </c>
      <c r="T110" s="84">
        <v>6.6358624398533888</v>
      </c>
      <c r="U110" s="84" t="b">
        <v>1</v>
      </c>
      <c r="V110" s="84">
        <v>1.4532574778884093</v>
      </c>
      <c r="W110" s="84" t="b">
        <v>1</v>
      </c>
      <c r="X110" s="84">
        <v>6.2505547143105611</v>
      </c>
      <c r="Y110" s="84" t="b">
        <v>1</v>
      </c>
      <c r="Z110" s="84">
        <v>3.2851053089510951</v>
      </c>
      <c r="AA110" s="84" t="b">
        <v>1</v>
      </c>
      <c r="AB110" s="84">
        <v>5.1381370356464071</v>
      </c>
      <c r="AC110" s="84" t="b">
        <v>1</v>
      </c>
      <c r="AD110" s="84">
        <v>6.2797605228219888</v>
      </c>
      <c r="AE110" s="84" t="b">
        <v>1</v>
      </c>
      <c r="AF110" s="84">
        <v>1.2092288020852315</v>
      </c>
      <c r="AG110" s="84" t="b">
        <v>1</v>
      </c>
      <c r="AH110" s="84">
        <v>6.3501286814388909</v>
      </c>
      <c r="AI110" s="84" t="b">
        <v>1</v>
      </c>
      <c r="AJ110" s="84">
        <v>5.0044747524157875</v>
      </c>
      <c r="AK110" s="84" t="b">
        <v>1</v>
      </c>
      <c r="AL110" s="84">
        <v>6.3073795099254122</v>
      </c>
      <c r="AM110" s="84" t="b">
        <v>1</v>
      </c>
      <c r="AN110" s="84">
        <v>5.9920254423610553</v>
      </c>
      <c r="AO110" s="84" t="b">
        <v>1</v>
      </c>
      <c r="AP110" s="84">
        <v>5.9614567305829933</v>
      </c>
      <c r="AQ110" s="84" t="b">
        <v>1</v>
      </c>
      <c r="AR110" s="84">
        <v>6.0838706637297424</v>
      </c>
      <c r="AS110" s="84" t="b">
        <v>1</v>
      </c>
      <c r="AT110" s="84">
        <v>5.3045023012062664</v>
      </c>
      <c r="AU110" s="84" t="b">
        <v>1</v>
      </c>
      <c r="AV110" s="84">
        <v>4.8259681227258389</v>
      </c>
      <c r="AW110" s="84" t="b">
        <v>1</v>
      </c>
      <c r="AX110" s="84">
        <v>1.7727226858527947</v>
      </c>
      <c r="AY110" s="84" t="b">
        <v>1</v>
      </c>
      <c r="AZ110" s="84">
        <v>5.4324382758198304</v>
      </c>
      <c r="BA110" s="84" t="b">
        <v>1</v>
      </c>
      <c r="BB110" s="84">
        <v>5.8361049236970119</v>
      </c>
      <c r="BC110" s="84" t="b">
        <v>1</v>
      </c>
      <c r="BD110" s="84">
        <v>6.8664203566299546</v>
      </c>
      <c r="BE110" s="84" t="b">
        <v>1</v>
      </c>
      <c r="BF110" s="84">
        <v>6.2168219177121298</v>
      </c>
      <c r="BG110" s="84" t="b">
        <v>1</v>
      </c>
      <c r="BH110" s="84">
        <v>5.2472261723180367</v>
      </c>
      <c r="BI110" s="84" t="b">
        <v>1</v>
      </c>
      <c r="BJ110" s="84">
        <v>5.7940509496731583</v>
      </c>
      <c r="BK110" s="84" t="b">
        <v>1</v>
      </c>
      <c r="BL110" s="84">
        <v>1.6576588602222679</v>
      </c>
      <c r="BM110" s="84" t="b">
        <v>1</v>
      </c>
      <c r="BN110" s="84">
        <v>6.3679223904223896</v>
      </c>
      <c r="BO110" s="84" t="b">
        <v>1</v>
      </c>
      <c r="BP110" s="84">
        <v>5.4130451499098315</v>
      </c>
      <c r="BQ110" s="84" t="b">
        <v>1</v>
      </c>
      <c r="BR110" s="84">
        <v>5.58438306172767</v>
      </c>
      <c r="BS110" s="84" t="b">
        <v>1</v>
      </c>
      <c r="BT110" s="84">
        <v>5.7169288104916047</v>
      </c>
      <c r="BU110" s="84" t="b">
        <v>1</v>
      </c>
      <c r="BV110" s="84">
        <v>5.0223676494709135</v>
      </c>
      <c r="BW110" s="84" t="b">
        <v>1</v>
      </c>
      <c r="BX110" s="84">
        <v>5.1071491564218574</v>
      </c>
      <c r="BY110" s="84" t="b">
        <v>1</v>
      </c>
      <c r="BZ110" s="84">
        <v>5.6680830432058862</v>
      </c>
      <c r="CA110" s="84" t="b">
        <v>1</v>
      </c>
    </row>
    <row r="111" spans="1:79">
      <c r="A111" s="5" t="s">
        <v>267</v>
      </c>
      <c r="B111" s="5" t="s">
        <v>372</v>
      </c>
      <c r="C111" s="5" t="s">
        <v>368</v>
      </c>
      <c r="D111" s="84">
        <v>1.6180109112990031</v>
      </c>
      <c r="E111" s="84" t="b">
        <v>1</v>
      </c>
      <c r="F111" s="84">
        <v>3.2784822598623848</v>
      </c>
      <c r="G111" s="84" t="b">
        <v>1</v>
      </c>
      <c r="H111" s="84">
        <v>6.4640825222972751</v>
      </c>
      <c r="I111" s="84" t="b">
        <v>1</v>
      </c>
      <c r="J111" s="84">
        <v>5.2784674049650881</v>
      </c>
      <c r="K111" s="84" t="b">
        <v>1</v>
      </c>
      <c r="L111" s="84">
        <v>3.9853145012073985</v>
      </c>
      <c r="M111" s="84" t="b">
        <v>1</v>
      </c>
      <c r="N111" s="84">
        <v>5.7010146745524608</v>
      </c>
      <c r="O111" s="84" t="b">
        <v>1</v>
      </c>
      <c r="P111" s="84">
        <v>5.893360273834662</v>
      </c>
      <c r="Q111" s="84" t="b">
        <v>1</v>
      </c>
      <c r="R111" s="84">
        <v>6.4275959986314462</v>
      </c>
      <c r="S111" s="84" t="b">
        <v>1</v>
      </c>
      <c r="T111" s="84">
        <v>6.6119813893155266</v>
      </c>
      <c r="U111" s="84" t="b">
        <v>1</v>
      </c>
      <c r="V111" s="84">
        <v>1.4480275148521735</v>
      </c>
      <c r="W111" s="84" t="b">
        <v>1</v>
      </c>
      <c r="X111" s="84">
        <v>6.2280603039192846</v>
      </c>
      <c r="Y111" s="84" t="b">
        <v>1</v>
      </c>
      <c r="Z111" s="84">
        <v>3.2732829171193871</v>
      </c>
      <c r="AA111" s="84" t="b">
        <v>1</v>
      </c>
      <c r="AB111" s="84">
        <v>5.1196459787067994</v>
      </c>
      <c r="AC111" s="84" t="b">
        <v>1</v>
      </c>
      <c r="AD111" s="84">
        <v>6.2571610069684782</v>
      </c>
      <c r="AE111" s="84" t="b">
        <v>1</v>
      </c>
      <c r="AF111" s="84">
        <v>1.2048770460932743</v>
      </c>
      <c r="AG111" s="84" t="b">
        <v>1</v>
      </c>
      <c r="AH111" s="84">
        <v>6.3272759256233684</v>
      </c>
      <c r="AI111" s="84" t="b">
        <v>1</v>
      </c>
      <c r="AJ111" s="84">
        <v>4.9864647174638677</v>
      </c>
      <c r="AK111" s="84" t="b">
        <v>1</v>
      </c>
      <c r="AL111" s="84">
        <v>6.2846805992407395</v>
      </c>
      <c r="AM111" s="84" t="b">
        <v>1</v>
      </c>
      <c r="AN111" s="84">
        <v>5.9704614235601561</v>
      </c>
      <c r="AO111" s="84" t="b">
        <v>1</v>
      </c>
      <c r="AP111" s="84">
        <v>5.9400027220418705</v>
      </c>
      <c r="AQ111" s="84" t="b">
        <v>1</v>
      </c>
      <c r="AR111" s="84">
        <v>6.0619761136086048</v>
      </c>
      <c r="AS111" s="84" t="b">
        <v>1</v>
      </c>
      <c r="AT111" s="84">
        <v>5.2854125312356715</v>
      </c>
      <c r="AU111" s="84" t="b">
        <v>1</v>
      </c>
      <c r="AV111" s="84">
        <v>4.8086004949792533</v>
      </c>
      <c r="AW111" s="84" t="b">
        <v>1</v>
      </c>
      <c r="AX111" s="84">
        <v>1.7663430358172221</v>
      </c>
      <c r="AY111" s="84" t="b">
        <v>1</v>
      </c>
      <c r="AZ111" s="84">
        <v>5.4128880916222908</v>
      </c>
      <c r="BA111" s="84" t="b">
        <v>1</v>
      </c>
      <c r="BB111" s="84">
        <v>5.8151020295155362</v>
      </c>
      <c r="BC111" s="84" t="b">
        <v>1</v>
      </c>
      <c r="BD111" s="84">
        <v>6.8417095774302421</v>
      </c>
      <c r="BE111" s="84" t="b">
        <v>1</v>
      </c>
      <c r="BF111" s="84">
        <v>6.1944489044455899</v>
      </c>
      <c r="BG111" s="84" t="b">
        <v>1</v>
      </c>
      <c r="BH111" s="84">
        <v>5.2283425268928179</v>
      </c>
      <c r="BI111" s="84" t="b">
        <v>1</v>
      </c>
      <c r="BJ111" s="84">
        <v>5.773199398755362</v>
      </c>
      <c r="BK111" s="84" t="b">
        <v>1</v>
      </c>
      <c r="BL111" s="84">
        <v>2.1173153048192774</v>
      </c>
      <c r="BM111" s="84" t="b">
        <v>1</v>
      </c>
      <c r="BN111" s="84">
        <v>6.3450055988515537</v>
      </c>
      <c r="BO111" s="84" t="b">
        <v>1</v>
      </c>
      <c r="BP111" s="84">
        <v>5.3935647574272565</v>
      </c>
      <c r="BQ111" s="84" t="b">
        <v>1</v>
      </c>
      <c r="BR111" s="84">
        <v>5.5642860607231031</v>
      </c>
      <c r="BS111" s="84" t="b">
        <v>1</v>
      </c>
      <c r="BT111" s="84">
        <v>5.6963548056682436</v>
      </c>
      <c r="BU111" s="84" t="b">
        <v>1</v>
      </c>
      <c r="BV111" s="84">
        <v>5.0042932218070106</v>
      </c>
      <c r="BW111" s="84" t="b">
        <v>1</v>
      </c>
      <c r="BX111" s="84">
        <v>5.0887696182360713</v>
      </c>
      <c r="BY111" s="84" t="b">
        <v>1</v>
      </c>
      <c r="BZ111" s="84">
        <v>5.6476848238584418</v>
      </c>
      <c r="CA111" s="84" t="b">
        <v>1</v>
      </c>
    </row>
    <row r="112" spans="1:79">
      <c r="A112" s="5" t="s">
        <v>264</v>
      </c>
      <c r="B112" s="5" t="s">
        <v>373</v>
      </c>
      <c r="C112" s="5" t="s">
        <v>368</v>
      </c>
      <c r="D112" s="84">
        <v>1.7883382346572076</v>
      </c>
      <c r="E112" s="84" t="b">
        <v>1</v>
      </c>
      <c r="F112" s="84">
        <v>3.6236066988263964</v>
      </c>
      <c r="G112" s="84" t="b">
        <v>1</v>
      </c>
      <c r="H112" s="84">
        <v>7.1445537516943087</v>
      </c>
      <c r="I112" s="84" t="b">
        <v>1</v>
      </c>
      <c r="J112" s="84">
        <v>5.834129433102726</v>
      </c>
      <c r="K112" s="84" t="b">
        <v>1</v>
      </c>
      <c r="L112" s="84">
        <v>4.4048468708539792</v>
      </c>
      <c r="M112" s="84" t="b">
        <v>1</v>
      </c>
      <c r="N112" s="84">
        <v>6.3011580747986171</v>
      </c>
      <c r="O112" s="84" t="b">
        <v>1</v>
      </c>
      <c r="P112" s="84">
        <v>6.5137518138533528</v>
      </c>
      <c r="Q112" s="84" t="b">
        <v>1</v>
      </c>
      <c r="R112" s="84">
        <v>7.1042263071352716</v>
      </c>
      <c r="S112" s="84" t="b">
        <v>1</v>
      </c>
      <c r="T112" s="84">
        <v>7.3080218698041399</v>
      </c>
      <c r="U112" s="84" t="b">
        <v>1</v>
      </c>
      <c r="V112" s="84">
        <v>1.6004607580592864</v>
      </c>
      <c r="W112" s="84" t="b">
        <v>1</v>
      </c>
      <c r="X112" s="84">
        <v>6.8836855743498768</v>
      </c>
      <c r="Y112" s="84" t="b">
        <v>1</v>
      </c>
      <c r="Z112" s="84">
        <v>3.6178600234749148</v>
      </c>
      <c r="AA112" s="84" t="b">
        <v>1</v>
      </c>
      <c r="AB112" s="84">
        <v>5.6585889425676772</v>
      </c>
      <c r="AC112" s="84" t="b">
        <v>1</v>
      </c>
      <c r="AD112" s="84">
        <v>6.9158496960840727</v>
      </c>
      <c r="AE112" s="84" t="b">
        <v>1</v>
      </c>
      <c r="AF112" s="84">
        <v>1.3317139424353674</v>
      </c>
      <c r="AG112" s="84" t="b">
        <v>1</v>
      </c>
      <c r="AH112" s="84">
        <v>6.9933455825300745</v>
      </c>
      <c r="AI112" s="84" t="b">
        <v>1</v>
      </c>
      <c r="AJ112" s="84">
        <v>5.5113877463598033</v>
      </c>
      <c r="AK112" s="84" t="b">
        <v>1</v>
      </c>
      <c r="AL112" s="84">
        <v>6.9462662641794948</v>
      </c>
      <c r="AM112" s="84" t="b">
        <v>1</v>
      </c>
      <c r="AN112" s="84">
        <v>6.598969368955891</v>
      </c>
      <c r="AO112" s="84" t="b">
        <v>1</v>
      </c>
      <c r="AP112" s="84">
        <v>6.5653042928289134</v>
      </c>
      <c r="AQ112" s="84" t="b">
        <v>1</v>
      </c>
      <c r="AR112" s="84">
        <v>6.7001177716666316</v>
      </c>
      <c r="AS112" s="84" t="b">
        <v>1</v>
      </c>
      <c r="AT112" s="84">
        <v>5.8418056698743523</v>
      </c>
      <c r="AU112" s="84" t="b">
        <v>1</v>
      </c>
      <c r="AV112" s="84">
        <v>5.3147998325048569</v>
      </c>
      <c r="AW112" s="84" t="b">
        <v>1</v>
      </c>
      <c r="AX112" s="84">
        <v>1.9522852191005309</v>
      </c>
      <c r="AY112" s="84" t="b">
        <v>1</v>
      </c>
      <c r="AZ112" s="84">
        <v>5.9827005285132984</v>
      </c>
      <c r="BA112" s="84" t="b">
        <v>1</v>
      </c>
      <c r="BB112" s="84">
        <v>6.4272553572993729</v>
      </c>
      <c r="BC112" s="84" t="b">
        <v>1</v>
      </c>
      <c r="BD112" s="84">
        <v>7.5619334469851838</v>
      </c>
      <c r="BE112" s="84" t="b">
        <v>1</v>
      </c>
      <c r="BF112" s="84">
        <v>6.8465359170889828</v>
      </c>
      <c r="BG112" s="84" t="b">
        <v>1</v>
      </c>
      <c r="BH112" s="84">
        <v>5.7787279303451173</v>
      </c>
      <c r="BI112" s="84" t="b">
        <v>1</v>
      </c>
      <c r="BJ112" s="84">
        <v>6.3809416543460475</v>
      </c>
      <c r="BK112" s="84" t="b">
        <v>1</v>
      </c>
      <c r="BL112" s="84">
        <v>1.9632078155584001</v>
      </c>
      <c r="BM112" s="84" t="b">
        <v>1</v>
      </c>
      <c r="BN112" s="84">
        <v>7.0129416509499638</v>
      </c>
      <c r="BO112" s="84" t="b">
        <v>1</v>
      </c>
      <c r="BP112" s="84">
        <v>5.9613430351115415</v>
      </c>
      <c r="BQ112" s="84" t="b">
        <v>1</v>
      </c>
      <c r="BR112" s="84">
        <v>6.1500360976999504</v>
      </c>
      <c r="BS112" s="84" t="b">
        <v>1</v>
      </c>
      <c r="BT112" s="84">
        <v>6.2960076634905473</v>
      </c>
      <c r="BU112" s="84" t="b">
        <v>1</v>
      </c>
      <c r="BV112" s="84">
        <v>5.5310930498042641</v>
      </c>
      <c r="BW112" s="84" t="b">
        <v>1</v>
      </c>
      <c r="BX112" s="84">
        <v>5.6244622407072242</v>
      </c>
      <c r="BY112" s="84" t="b">
        <v>1</v>
      </c>
      <c r="BZ112" s="84">
        <v>6.2422142133087668</v>
      </c>
      <c r="CA112" s="84" t="b">
        <v>1</v>
      </c>
    </row>
    <row r="113" spans="4:79">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4"/>
      <c r="BX113" s="84"/>
      <c r="BY113" s="84"/>
      <c r="BZ113" s="84"/>
      <c r="CA113" s="84"/>
    </row>
    <row r="114" spans="4:79">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4"/>
      <c r="BR114" s="84"/>
      <c r="BS114" s="84"/>
      <c r="BT114" s="84"/>
      <c r="BU114" s="84"/>
      <c r="BV114" s="84"/>
      <c r="BW114" s="84"/>
      <c r="BX114" s="84"/>
      <c r="BY114" s="84"/>
      <c r="BZ114" s="84"/>
      <c r="CA114" s="84"/>
    </row>
    <row r="115" spans="4:79">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row>
    <row r="116" spans="4:79">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row>
    <row r="117" spans="4:79">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row>
    <row r="118" spans="4:79">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row>
    <row r="119" spans="4:79">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row>
    <row r="120" spans="4:79">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row>
    <row r="121" spans="4:79">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row>
    <row r="122" spans="4:79">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row>
    <row r="123" spans="4:79">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row>
    <row r="124" spans="4:79">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row>
    <row r="125" spans="4:79">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row>
    <row r="126" spans="4:79">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row>
    <row r="127" spans="4:79">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row>
    <row r="128" spans="4:79">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2"/>
      <c r="BR128" s="82"/>
      <c r="BS128" s="82"/>
      <c r="BT128" s="82"/>
      <c r="BU128" s="82"/>
      <c r="BV128" s="82"/>
      <c r="BW128" s="82"/>
      <c r="BX128" s="82"/>
      <c r="BY128" s="82"/>
      <c r="BZ128" s="82"/>
      <c r="CA128" s="82"/>
    </row>
  </sheetData>
  <mergeCells count="1">
    <mergeCell ref="A1:U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E9CD-7139-804B-A04B-321CED98DC25}">
  <dimension ref="A1:AZ142"/>
  <sheetViews>
    <sheetView topLeftCell="A97" workbookViewId="0">
      <selection activeCell="A121" sqref="A121"/>
    </sheetView>
  </sheetViews>
  <sheetFormatPr baseColWidth="10" defaultRowHeight="13"/>
  <cols>
    <col min="1" max="1" width="26.6640625" style="5" bestFit="1" customWidth="1"/>
    <col min="2" max="2" width="25" style="5" bestFit="1" customWidth="1"/>
    <col min="3" max="3" width="17.83203125" style="5" bestFit="1" customWidth="1"/>
    <col min="4" max="4" width="9" style="84" bestFit="1" customWidth="1"/>
    <col min="5" max="5" width="12.5" style="84" bestFit="1" customWidth="1"/>
    <col min="6" max="6" width="9" style="84" bestFit="1" customWidth="1"/>
    <col min="7" max="7" width="12.5" style="84" bestFit="1" customWidth="1"/>
    <col min="8" max="8" width="5.6640625" style="84" bestFit="1" customWidth="1"/>
    <col min="9" max="9" width="8.83203125" style="84" bestFit="1" customWidth="1"/>
    <col min="10" max="10" width="6.6640625" style="84" bestFit="1" customWidth="1"/>
    <col min="11" max="11" width="8.6640625" style="84" bestFit="1" customWidth="1"/>
    <col min="12" max="12" width="6.1640625" style="84" bestFit="1" customWidth="1"/>
    <col min="13" max="13" width="9.6640625" style="84" bestFit="1" customWidth="1"/>
    <col min="14" max="14" width="6.1640625" style="84" bestFit="1" customWidth="1"/>
    <col min="15" max="15" width="9.6640625" style="84" bestFit="1" customWidth="1"/>
    <col min="16" max="16" width="6.6640625" style="84" bestFit="1" customWidth="1"/>
    <col min="17" max="17" width="9.6640625" style="84" bestFit="1" customWidth="1"/>
    <col min="18" max="18" width="5.6640625" style="84" bestFit="1" customWidth="1"/>
    <col min="19" max="19" width="8.83203125" style="84" bestFit="1" customWidth="1"/>
    <col min="20" max="20" width="8" style="84" bestFit="1" customWidth="1"/>
    <col min="21" max="21" width="10.5" style="84" bestFit="1" customWidth="1"/>
    <col min="22" max="22" width="12.6640625" style="84" bestFit="1" customWidth="1"/>
    <col min="23" max="23" width="8.5" style="84" bestFit="1" customWidth="1"/>
    <col min="24" max="24" width="14.1640625" style="84" bestFit="1" customWidth="1"/>
    <col min="25" max="25" width="13" style="84" bestFit="1" customWidth="1"/>
    <col min="26" max="26" width="12.5" style="84" bestFit="1" customWidth="1"/>
    <col min="27" max="27" width="11.33203125" style="84" bestFit="1" customWidth="1"/>
    <col min="28" max="28" width="14.1640625" style="84" bestFit="1" customWidth="1"/>
    <col min="29" max="30" width="12.5" style="84" bestFit="1" customWidth="1"/>
    <col min="31" max="31" width="10.83203125" style="84" bestFit="1" customWidth="1"/>
    <col min="32" max="32" width="7.6640625" style="84" bestFit="1" customWidth="1"/>
    <col min="33" max="33" width="8.33203125" style="84" bestFit="1" customWidth="1"/>
    <col min="34" max="35" width="8.6640625" style="84" bestFit="1" customWidth="1"/>
    <col min="36" max="36" width="6.6640625" style="84" bestFit="1" customWidth="1"/>
    <col min="37" max="37" width="8.6640625" style="84" bestFit="1" customWidth="1"/>
    <col min="38" max="38" width="7.6640625" style="84" bestFit="1" customWidth="1"/>
    <col min="39" max="39" width="8.5" style="84" bestFit="1" customWidth="1"/>
    <col min="40" max="40" width="8.6640625" style="84" bestFit="1" customWidth="1"/>
    <col min="41" max="41" width="9.6640625" style="84" bestFit="1" customWidth="1"/>
    <col min="42" max="42" width="5.6640625" style="84" bestFit="1" customWidth="1"/>
    <col min="43" max="43" width="9.33203125" style="84" bestFit="1" customWidth="1"/>
    <col min="44" max="52" width="10.83203125" style="84"/>
    <col min="53" max="16384" width="10.83203125" style="5"/>
  </cols>
  <sheetData>
    <row r="1" spans="1:52" ht="32" customHeight="1">
      <c r="A1" s="144" t="s">
        <v>1356</v>
      </c>
      <c r="B1" s="144"/>
      <c r="C1" s="144"/>
      <c r="D1" s="144"/>
      <c r="E1" s="144"/>
      <c r="F1" s="144"/>
      <c r="G1" s="144"/>
      <c r="H1" s="144"/>
      <c r="I1" s="144"/>
      <c r="J1" s="144"/>
      <c r="K1" s="144"/>
      <c r="L1" s="144"/>
      <c r="M1" s="144"/>
      <c r="N1" s="144"/>
      <c r="O1" s="144"/>
      <c r="P1" s="144"/>
      <c r="Q1" s="144"/>
      <c r="R1" s="144"/>
      <c r="S1" s="144"/>
      <c r="T1" s="144"/>
      <c r="U1" s="144"/>
    </row>
    <row r="3" spans="1:52" s="1" customFormat="1">
      <c r="A3" s="1" t="s">
        <v>1192</v>
      </c>
      <c r="B3" s="1" t="s">
        <v>288</v>
      </c>
      <c r="C3" s="1" t="s">
        <v>181</v>
      </c>
      <c r="D3" s="83" t="s">
        <v>1232</v>
      </c>
      <c r="E3" s="83" t="s">
        <v>1233</v>
      </c>
      <c r="F3" s="83" t="s">
        <v>1234</v>
      </c>
      <c r="G3" s="83" t="s">
        <v>1235</v>
      </c>
      <c r="H3" s="83" t="s">
        <v>89</v>
      </c>
      <c r="I3" s="83" t="s">
        <v>1236</v>
      </c>
      <c r="J3" s="83" t="s">
        <v>91</v>
      </c>
      <c r="K3" s="83" t="s">
        <v>1237</v>
      </c>
      <c r="L3" s="83" t="s">
        <v>1238</v>
      </c>
      <c r="M3" s="83" t="s">
        <v>1239</v>
      </c>
      <c r="N3" s="83" t="s">
        <v>1240</v>
      </c>
      <c r="O3" s="83" t="s">
        <v>1241</v>
      </c>
      <c r="P3" s="83" t="s">
        <v>1242</v>
      </c>
      <c r="Q3" s="83" t="s">
        <v>1243</v>
      </c>
      <c r="R3" s="83" t="s">
        <v>99</v>
      </c>
      <c r="S3" s="83" t="s">
        <v>1244</v>
      </c>
      <c r="T3" s="83" t="s">
        <v>1245</v>
      </c>
      <c r="U3" s="83" t="s">
        <v>1246</v>
      </c>
      <c r="V3" s="83" t="s">
        <v>102</v>
      </c>
      <c r="W3" s="83" t="s">
        <v>1247</v>
      </c>
      <c r="X3" s="83" t="s">
        <v>1248</v>
      </c>
      <c r="Y3" s="83" t="s">
        <v>1249</v>
      </c>
      <c r="Z3" s="83" t="s">
        <v>1250</v>
      </c>
      <c r="AA3" s="83" t="s">
        <v>1251</v>
      </c>
      <c r="AB3" s="83" t="s">
        <v>1252</v>
      </c>
      <c r="AC3" s="83" t="s">
        <v>1253</v>
      </c>
      <c r="AD3" s="83" t="s">
        <v>1254</v>
      </c>
      <c r="AE3" s="83" t="s">
        <v>1255</v>
      </c>
      <c r="AF3" s="83" t="s">
        <v>112</v>
      </c>
      <c r="AG3" s="83" t="s">
        <v>1257</v>
      </c>
      <c r="AH3" s="83" t="s">
        <v>580</v>
      </c>
      <c r="AI3" s="83" t="s">
        <v>1256</v>
      </c>
      <c r="AJ3" s="83" t="s">
        <v>1258</v>
      </c>
      <c r="AK3" s="83" t="s">
        <v>1259</v>
      </c>
      <c r="AL3" s="83" t="s">
        <v>1260</v>
      </c>
      <c r="AM3" s="83" t="s">
        <v>1261</v>
      </c>
      <c r="AN3" s="83" t="s">
        <v>123</v>
      </c>
      <c r="AO3" s="83" t="s">
        <v>1262</v>
      </c>
      <c r="AP3" s="48" t="s">
        <v>121</v>
      </c>
      <c r="AQ3" s="48" t="s">
        <v>1314</v>
      </c>
      <c r="AR3" s="83"/>
      <c r="AS3" s="83"/>
      <c r="AT3" s="83"/>
      <c r="AU3" s="83"/>
      <c r="AV3" s="83"/>
      <c r="AW3" s="83"/>
      <c r="AX3" s="83"/>
      <c r="AY3" s="83"/>
      <c r="AZ3" s="83"/>
    </row>
    <row r="4" spans="1:52">
      <c r="A4" s="5" t="s">
        <v>263</v>
      </c>
      <c r="B4" s="5" t="s">
        <v>290</v>
      </c>
      <c r="C4" s="5" t="s">
        <v>291</v>
      </c>
      <c r="D4" s="84">
        <v>16.594329935842303</v>
      </c>
      <c r="E4" s="84" t="b">
        <v>1</v>
      </c>
      <c r="F4" s="84">
        <v>14.934896942258074</v>
      </c>
      <c r="G4" s="84" t="b">
        <v>1</v>
      </c>
      <c r="H4" s="84">
        <v>16.594329935842303</v>
      </c>
      <c r="I4" s="84" t="b">
        <v>0</v>
      </c>
      <c r="J4" s="84">
        <v>323.58943374892493</v>
      </c>
      <c r="K4" s="84" t="b">
        <v>0</v>
      </c>
      <c r="L4" s="84">
        <v>14.934896942258074</v>
      </c>
      <c r="M4" s="84" t="b">
        <v>1</v>
      </c>
      <c r="N4" s="84">
        <v>11.616030955089611</v>
      </c>
      <c r="O4" s="84" t="b">
        <v>1</v>
      </c>
      <c r="P4" s="84">
        <v>4.9782989807526912</v>
      </c>
      <c r="Q4" s="84" t="b">
        <v>1</v>
      </c>
      <c r="R4" s="84">
        <v>9.9565979615053823</v>
      </c>
      <c r="S4" s="84" t="b">
        <v>1</v>
      </c>
      <c r="T4" s="84">
        <v>1493.4896942258074</v>
      </c>
      <c r="U4" s="84" t="b">
        <v>0</v>
      </c>
      <c r="V4" s="84">
        <v>1639.5197976612196</v>
      </c>
      <c r="W4" s="84" t="b">
        <v>0</v>
      </c>
      <c r="X4" s="84">
        <v>8.2971649679211517</v>
      </c>
      <c r="Y4" s="84" t="b">
        <v>1</v>
      </c>
      <c r="Z4" s="84">
        <v>9.9565979615053823</v>
      </c>
      <c r="AA4" s="84" t="b">
        <v>1</v>
      </c>
      <c r="AB4" s="84">
        <v>1186.4945904127246</v>
      </c>
      <c r="AC4" s="84" t="b">
        <v>0</v>
      </c>
      <c r="AD4" s="84">
        <v>187.51592827501801</v>
      </c>
      <c r="AE4" s="84" t="b">
        <v>0</v>
      </c>
      <c r="AF4" s="84">
        <v>1266.147374104768</v>
      </c>
      <c r="AG4" s="84" t="b">
        <v>0</v>
      </c>
      <c r="AH4" s="84">
        <v>15283.377870910761</v>
      </c>
      <c r="AI4" s="84" t="b">
        <v>0</v>
      </c>
      <c r="AJ4" s="84">
        <v>210.74799018519724</v>
      </c>
      <c r="AK4" s="84" t="b">
        <v>0</v>
      </c>
      <c r="AL4" s="84">
        <v>94.587680634301137</v>
      </c>
      <c r="AM4" s="84" t="b">
        <v>0</v>
      </c>
      <c r="AN4" s="84">
        <v>109.5225775765592</v>
      </c>
      <c r="AO4" s="84" t="b">
        <v>0</v>
      </c>
      <c r="AP4" s="84">
        <v>41.485824839605762</v>
      </c>
      <c r="AQ4" s="17" t="b">
        <v>0</v>
      </c>
    </row>
    <row r="5" spans="1:52">
      <c r="A5" s="5" t="s">
        <v>264</v>
      </c>
      <c r="B5" s="5" t="s">
        <v>292</v>
      </c>
      <c r="C5" s="5" t="s">
        <v>291</v>
      </c>
      <c r="D5" s="84">
        <v>17.026514212348108</v>
      </c>
      <c r="E5" s="84" t="b">
        <v>1</v>
      </c>
      <c r="F5" s="84">
        <v>15.323862791113298</v>
      </c>
      <c r="G5" s="84" t="b">
        <v>1</v>
      </c>
      <c r="H5" s="84">
        <v>42.566285530870275</v>
      </c>
      <c r="I5" s="84" t="b">
        <v>0</v>
      </c>
      <c r="J5" s="84">
        <v>127.69885659261082</v>
      </c>
      <c r="K5" s="84" t="b">
        <v>0</v>
      </c>
      <c r="L5" s="84">
        <v>15.323862791113298</v>
      </c>
      <c r="M5" s="84" t="b">
        <v>1</v>
      </c>
      <c r="N5" s="84">
        <v>11.918559948643676</v>
      </c>
      <c r="O5" s="84" t="b">
        <v>1</v>
      </c>
      <c r="P5" s="84">
        <v>5.1079542637044328</v>
      </c>
      <c r="Q5" s="84" t="b">
        <v>1</v>
      </c>
      <c r="R5" s="84">
        <v>10.215908527408866</v>
      </c>
      <c r="S5" s="84" t="b">
        <v>1</v>
      </c>
      <c r="T5" s="84">
        <v>1654.9771814402361</v>
      </c>
      <c r="U5" s="84" t="b">
        <v>0</v>
      </c>
      <c r="V5" s="84">
        <v>1047.1306240594088</v>
      </c>
      <c r="W5" s="84" t="b">
        <v>0</v>
      </c>
      <c r="X5" s="84">
        <v>8.5132571061740538</v>
      </c>
      <c r="Y5" s="84" t="b">
        <v>1</v>
      </c>
      <c r="Z5" s="84">
        <v>10.215908527408866</v>
      </c>
      <c r="AA5" s="84" t="b">
        <v>1</v>
      </c>
      <c r="AB5" s="84">
        <v>1040.3200183744696</v>
      </c>
      <c r="AC5" s="84" t="b">
        <v>0</v>
      </c>
      <c r="AD5" s="84">
        <v>132.80681085631525</v>
      </c>
      <c r="AE5" s="84" t="b">
        <v>0</v>
      </c>
      <c r="AF5" s="84">
        <v>2690.189245551001</v>
      </c>
      <c r="AG5" s="84" t="b">
        <v>0</v>
      </c>
      <c r="AH5" s="84">
        <v>40863.634109635459</v>
      </c>
      <c r="AI5" s="84" t="b">
        <v>0</v>
      </c>
      <c r="AJ5" s="84">
        <v>609.54920880206225</v>
      </c>
      <c r="AK5" s="84" t="b">
        <v>0</v>
      </c>
      <c r="AL5" s="84">
        <v>606.14390595959276</v>
      </c>
      <c r="AM5" s="84" t="b">
        <v>0</v>
      </c>
      <c r="AN5" s="84">
        <v>606.14390595959276</v>
      </c>
      <c r="AO5" s="84" t="b">
        <v>0</v>
      </c>
      <c r="AP5" s="84">
        <v>18.729165633582923</v>
      </c>
      <c r="AQ5" s="17" t="b">
        <v>0</v>
      </c>
    </row>
    <row r="6" spans="1:52">
      <c r="A6" s="5" t="s">
        <v>266</v>
      </c>
      <c r="B6" s="5" t="s">
        <v>293</v>
      </c>
      <c r="C6" s="5" t="s">
        <v>291</v>
      </c>
      <c r="D6" s="84">
        <v>15.475292779327354</v>
      </c>
      <c r="E6" s="84" t="b">
        <v>1</v>
      </c>
      <c r="F6" s="84">
        <v>13.927763501394619</v>
      </c>
      <c r="G6" s="84" t="b">
        <v>1</v>
      </c>
      <c r="H6" s="84">
        <v>41.78329050418386</v>
      </c>
      <c r="I6" s="84" t="b">
        <v>0</v>
      </c>
      <c r="J6" s="84">
        <v>55.711054005578475</v>
      </c>
      <c r="K6" s="84" t="b">
        <v>0</v>
      </c>
      <c r="L6" s="84">
        <v>13.927763501394619</v>
      </c>
      <c r="M6" s="84" t="b">
        <v>1</v>
      </c>
      <c r="N6" s="84">
        <v>10.832704945529148</v>
      </c>
      <c r="O6" s="84" t="b">
        <v>1</v>
      </c>
      <c r="P6" s="84">
        <v>4.6425878337982063</v>
      </c>
      <c r="Q6" s="84" t="b">
        <v>1</v>
      </c>
      <c r="R6" s="84">
        <v>9.2851756675964126</v>
      </c>
      <c r="S6" s="84" t="b">
        <v>1</v>
      </c>
      <c r="T6" s="84">
        <v>357.47926320246188</v>
      </c>
      <c r="U6" s="84" t="b">
        <v>0</v>
      </c>
      <c r="V6" s="84">
        <v>1053.8674382721927</v>
      </c>
      <c r="W6" s="84" t="b">
        <v>0</v>
      </c>
      <c r="X6" s="84">
        <v>7.7376463896636771</v>
      </c>
      <c r="Y6" s="84" t="b">
        <v>1</v>
      </c>
      <c r="Z6" s="84">
        <v>9.2851756675964126</v>
      </c>
      <c r="AA6" s="84" t="b">
        <v>1</v>
      </c>
      <c r="AB6" s="84">
        <v>1872.5104262986099</v>
      </c>
      <c r="AC6" s="84" t="b">
        <v>0</v>
      </c>
      <c r="AD6" s="84">
        <v>173.32327912846637</v>
      </c>
      <c r="AE6" s="84" t="b">
        <v>0</v>
      </c>
      <c r="AF6" s="84">
        <v>1826.0845479606278</v>
      </c>
      <c r="AG6" s="84" t="b">
        <v>0</v>
      </c>
      <c r="AH6" s="84">
        <v>18570.351335192827</v>
      </c>
      <c r="AI6" s="84" t="b">
        <v>0</v>
      </c>
      <c r="AJ6" s="84">
        <v>691.7455872359327</v>
      </c>
      <c r="AK6" s="84" t="b">
        <v>0</v>
      </c>
      <c r="AL6" s="84">
        <v>1779.6586696226457</v>
      </c>
      <c r="AM6" s="84" t="b">
        <v>0</v>
      </c>
      <c r="AN6" s="84">
        <v>106.77952017735873</v>
      </c>
      <c r="AO6" s="84" t="b">
        <v>0</v>
      </c>
      <c r="AP6" s="84">
        <v>12.380234223461883</v>
      </c>
      <c r="AQ6" s="17" t="b">
        <v>0</v>
      </c>
    </row>
    <row r="7" spans="1:52">
      <c r="A7" s="5" t="s">
        <v>268</v>
      </c>
      <c r="B7" s="5" t="s">
        <v>294</v>
      </c>
      <c r="C7" s="5" t="s">
        <v>291</v>
      </c>
      <c r="D7" s="84">
        <v>15.087711289317886</v>
      </c>
      <c r="E7" s="84" t="b">
        <v>1</v>
      </c>
      <c r="F7" s="84">
        <v>13.578940160386098</v>
      </c>
      <c r="G7" s="84" t="b">
        <v>1</v>
      </c>
      <c r="H7" s="84">
        <v>25.649109191840406</v>
      </c>
      <c r="I7" s="84" t="b">
        <v>0</v>
      </c>
      <c r="J7" s="84">
        <v>49.789447254749021</v>
      </c>
      <c r="K7" s="84" t="b">
        <v>0</v>
      </c>
      <c r="L7" s="84">
        <v>13.578940160386098</v>
      </c>
      <c r="M7" s="84" t="b">
        <v>1</v>
      </c>
      <c r="N7" s="84">
        <v>10.56139790252252</v>
      </c>
      <c r="O7" s="84" t="b">
        <v>1</v>
      </c>
      <c r="P7" s="84">
        <v>4.5263133867953655</v>
      </c>
      <c r="Q7" s="84" t="b">
        <v>1</v>
      </c>
      <c r="R7" s="84">
        <v>9.0526267735907311</v>
      </c>
      <c r="S7" s="84" t="b">
        <v>1</v>
      </c>
      <c r="T7" s="84">
        <v>624.63124737776047</v>
      </c>
      <c r="U7" s="84" t="b">
        <v>0</v>
      </c>
      <c r="V7" s="84">
        <v>1750.1745095608749</v>
      </c>
      <c r="W7" s="84" t="b">
        <v>0</v>
      </c>
      <c r="X7" s="84">
        <v>7.5438556446589429</v>
      </c>
      <c r="Y7" s="84" t="b">
        <v>0</v>
      </c>
      <c r="Z7" s="84">
        <v>9.0526267735907311</v>
      </c>
      <c r="AA7" s="84" t="b">
        <v>1</v>
      </c>
      <c r="AB7" s="84">
        <v>3530.5244417003855</v>
      </c>
      <c r="AC7" s="84" t="b">
        <v>0</v>
      </c>
      <c r="AD7" s="84">
        <v>264.03494756306299</v>
      </c>
      <c r="AE7" s="84" t="b">
        <v>0</v>
      </c>
      <c r="AF7" s="84">
        <v>3952.9803578012861</v>
      </c>
      <c r="AG7" s="84" t="b">
        <v>0</v>
      </c>
      <c r="AH7" s="84">
        <v>39680.68069090604</v>
      </c>
      <c r="AI7" s="84" t="b">
        <v>0</v>
      </c>
      <c r="AJ7" s="84">
        <v>586.91196915446574</v>
      </c>
      <c r="AK7" s="84" t="b">
        <v>0</v>
      </c>
      <c r="AL7" s="84">
        <v>396.80680690906041</v>
      </c>
      <c r="AM7" s="84" t="b">
        <v>0</v>
      </c>
      <c r="AN7" s="84">
        <v>419.4383738430372</v>
      </c>
      <c r="AO7" s="84" t="b">
        <v>0</v>
      </c>
      <c r="AP7" s="84">
        <v>27.157880320772197</v>
      </c>
      <c r="AQ7" s="17" t="b">
        <v>0</v>
      </c>
    </row>
    <row r="8" spans="1:52">
      <c r="A8" s="5" t="s">
        <v>264</v>
      </c>
      <c r="B8" s="5" t="s">
        <v>295</v>
      </c>
      <c r="C8" s="5" t="s">
        <v>291</v>
      </c>
      <c r="D8" s="84">
        <v>15.63877355658296</v>
      </c>
      <c r="E8" s="84" t="b">
        <v>1</v>
      </c>
      <c r="F8" s="84">
        <v>14.074896200924664</v>
      </c>
      <c r="G8" s="84" t="b">
        <v>1</v>
      </c>
      <c r="H8" s="84">
        <v>12.511018845266367</v>
      </c>
      <c r="I8" s="84" t="b">
        <v>0</v>
      </c>
      <c r="J8" s="84">
        <v>59.427339515015241</v>
      </c>
      <c r="K8" s="84" t="b">
        <v>0</v>
      </c>
      <c r="L8" s="84">
        <v>14.074896200924664</v>
      </c>
      <c r="M8" s="84" t="b">
        <v>1</v>
      </c>
      <c r="N8" s="84">
        <v>10.94714148960807</v>
      </c>
      <c r="O8" s="84" t="b">
        <v>1</v>
      </c>
      <c r="P8" s="84">
        <v>4.6916320669748872</v>
      </c>
      <c r="Q8" s="84" t="b">
        <v>1</v>
      </c>
      <c r="R8" s="84">
        <v>9.3832641339497744</v>
      </c>
      <c r="S8" s="84" t="b">
        <v>1</v>
      </c>
      <c r="T8" s="84">
        <v>492.6213670323632</v>
      </c>
      <c r="U8" s="84" t="b">
        <v>0</v>
      </c>
      <c r="V8" s="84">
        <v>838.23826263284661</v>
      </c>
      <c r="W8" s="84" t="b">
        <v>0</v>
      </c>
      <c r="X8" s="84">
        <v>7.8193867782914799</v>
      </c>
      <c r="Y8" s="84" t="b">
        <v>1</v>
      </c>
      <c r="Z8" s="84">
        <v>9.3832641339497744</v>
      </c>
      <c r="AA8" s="84" t="b">
        <v>1</v>
      </c>
      <c r="AB8" s="84">
        <v>1477.8641010970896</v>
      </c>
      <c r="AC8" s="84" t="b">
        <v>0</v>
      </c>
      <c r="AD8" s="84">
        <v>134.49345258661344</v>
      </c>
      <c r="AE8" s="84" t="b">
        <v>0</v>
      </c>
      <c r="AF8" s="84">
        <v>1129.1194507852897</v>
      </c>
      <c r="AG8" s="84" t="b">
        <v>0</v>
      </c>
      <c r="AH8" s="84">
        <v>15419.830726790799</v>
      </c>
      <c r="AI8" s="84" t="b">
        <v>0</v>
      </c>
      <c r="AJ8" s="84">
        <v>483.23810289841344</v>
      </c>
      <c r="AK8" s="84" t="b">
        <v>0</v>
      </c>
      <c r="AL8" s="84">
        <v>206.43181094689504</v>
      </c>
      <c r="AM8" s="84" t="b">
        <v>0</v>
      </c>
      <c r="AN8" s="84">
        <v>322.15873526560898</v>
      </c>
      <c r="AO8" s="84" t="b">
        <v>0</v>
      </c>
      <c r="AP8" s="84">
        <v>18.766528267899549</v>
      </c>
      <c r="AQ8" s="17" t="b">
        <v>0</v>
      </c>
    </row>
    <row r="9" spans="1:52">
      <c r="A9" s="5" t="s">
        <v>265</v>
      </c>
      <c r="B9" s="5" t="s">
        <v>296</v>
      </c>
      <c r="C9" s="5" t="s">
        <v>291</v>
      </c>
      <c r="D9" s="84">
        <v>13.466471761034279</v>
      </c>
      <c r="E9" s="84" t="b">
        <v>1</v>
      </c>
      <c r="F9" s="84">
        <v>12.119824584930852</v>
      </c>
      <c r="G9" s="84" t="b">
        <v>1</v>
      </c>
      <c r="H9" s="84">
        <v>9.4265302327239944</v>
      </c>
      <c r="I9" s="84" t="b">
        <v>0</v>
      </c>
      <c r="J9" s="84">
        <v>21.546354817654848</v>
      </c>
      <c r="K9" s="84" t="b">
        <v>0</v>
      </c>
      <c r="L9" s="84">
        <v>12.119824584930852</v>
      </c>
      <c r="M9" s="84" t="b">
        <v>1</v>
      </c>
      <c r="N9" s="84">
        <v>9.4265302327239944</v>
      </c>
      <c r="O9" s="84" t="b">
        <v>1</v>
      </c>
      <c r="P9" s="84">
        <v>4.0399415283102833</v>
      </c>
      <c r="Q9" s="84" t="b">
        <v>1</v>
      </c>
      <c r="R9" s="84">
        <v>8.0798830566205666</v>
      </c>
      <c r="S9" s="84" t="b">
        <v>1</v>
      </c>
      <c r="T9" s="84">
        <v>307.0355561515816</v>
      </c>
      <c r="U9" s="84" t="b">
        <v>0</v>
      </c>
      <c r="V9" s="84">
        <v>943.99967044850291</v>
      </c>
      <c r="W9" s="84" t="b">
        <v>0</v>
      </c>
      <c r="X9" s="84">
        <v>6.7332358805171397</v>
      </c>
      <c r="Y9" s="84" t="b">
        <v>1</v>
      </c>
      <c r="Z9" s="84">
        <v>8.0798830566205666</v>
      </c>
      <c r="AA9" s="84" t="b">
        <v>1</v>
      </c>
      <c r="AB9" s="84">
        <v>2585.5625781185818</v>
      </c>
      <c r="AC9" s="84" t="b">
        <v>0</v>
      </c>
      <c r="AD9" s="84">
        <v>261.24955216406505</v>
      </c>
      <c r="AE9" s="84" t="b">
        <v>0</v>
      </c>
      <c r="AF9" s="84">
        <v>1264.5016983611188</v>
      </c>
      <c r="AG9" s="84" t="b">
        <v>0</v>
      </c>
      <c r="AH9" s="84">
        <v>38648.773954168384</v>
      </c>
      <c r="AI9" s="84" t="b">
        <v>0</v>
      </c>
      <c r="AJ9" s="84">
        <v>231.62331428978959</v>
      </c>
      <c r="AK9" s="84" t="b">
        <v>0</v>
      </c>
      <c r="AL9" s="84">
        <v>59.252475748550836</v>
      </c>
      <c r="AM9" s="84" t="b">
        <v>0</v>
      </c>
      <c r="AN9" s="84">
        <v>216.81019535265193</v>
      </c>
      <c r="AO9" s="84" t="b">
        <v>0</v>
      </c>
      <c r="AP9" s="84">
        <v>18.853060465447989</v>
      </c>
      <c r="AQ9" s="17" t="b">
        <v>0</v>
      </c>
    </row>
    <row r="10" spans="1:52">
      <c r="A10" s="5" t="s">
        <v>297</v>
      </c>
      <c r="B10" s="5" t="s">
        <v>298</v>
      </c>
      <c r="C10" s="5" t="s">
        <v>291</v>
      </c>
      <c r="D10" s="84">
        <v>14.976710503772884</v>
      </c>
      <c r="E10" s="84" t="b">
        <v>1</v>
      </c>
      <c r="F10" s="84">
        <v>13.479039453395597</v>
      </c>
      <c r="G10" s="84" t="b">
        <v>1</v>
      </c>
      <c r="H10" s="84">
        <v>49.423144662450518</v>
      </c>
      <c r="I10" s="84" t="b">
        <v>0</v>
      </c>
      <c r="J10" s="84">
        <v>56.911499914336957</v>
      </c>
      <c r="K10" s="84" t="b">
        <v>0</v>
      </c>
      <c r="L10" s="84">
        <v>13.479039453395597</v>
      </c>
      <c r="M10" s="84" t="b">
        <v>1</v>
      </c>
      <c r="N10" s="84">
        <v>10.483697352641018</v>
      </c>
      <c r="O10" s="84" t="b">
        <v>1</v>
      </c>
      <c r="P10" s="84">
        <v>4.4930131511318647</v>
      </c>
      <c r="Q10" s="84" t="b">
        <v>1</v>
      </c>
      <c r="R10" s="84">
        <v>8.9860263022637294</v>
      </c>
      <c r="S10" s="84" t="b">
        <v>1</v>
      </c>
      <c r="T10" s="84">
        <v>498.72445977563711</v>
      </c>
      <c r="U10" s="84" t="b">
        <v>0</v>
      </c>
      <c r="V10" s="84">
        <v>1457.2339320171016</v>
      </c>
      <c r="W10" s="84" t="b">
        <v>0</v>
      </c>
      <c r="X10" s="84">
        <v>7.4883552518864418</v>
      </c>
      <c r="Y10" s="84" t="b">
        <v>1</v>
      </c>
      <c r="Z10" s="84">
        <v>8.9860263022637294</v>
      </c>
      <c r="AA10" s="84" t="b">
        <v>1</v>
      </c>
      <c r="AB10" s="84">
        <v>2411.2503911074346</v>
      </c>
      <c r="AC10" s="84" t="b">
        <v>0</v>
      </c>
      <c r="AD10" s="84">
        <v>170.7344997430109</v>
      </c>
      <c r="AE10" s="84" t="b">
        <v>0</v>
      </c>
      <c r="AF10" s="84">
        <v>1902.0422339791562</v>
      </c>
      <c r="AG10" s="84" t="b">
        <v>0</v>
      </c>
      <c r="AH10" s="84">
        <v>23363.6683858857</v>
      </c>
      <c r="AI10" s="84" t="b">
        <v>0</v>
      </c>
      <c r="AJ10" s="84">
        <v>137.78573663471053</v>
      </c>
      <c r="AK10" s="84" t="b">
        <v>0</v>
      </c>
      <c r="AL10" s="84">
        <v>98.846289324901036</v>
      </c>
      <c r="AM10" s="84" t="b">
        <v>0</v>
      </c>
      <c r="AN10" s="84">
        <v>402.87351255149059</v>
      </c>
      <c r="AO10" s="84" t="b">
        <v>0</v>
      </c>
      <c r="AP10" s="84">
        <v>19.469723654904751</v>
      </c>
      <c r="AQ10" s="17" t="b">
        <v>0</v>
      </c>
    </row>
    <row r="11" spans="1:52">
      <c r="A11" s="5" t="s">
        <v>265</v>
      </c>
      <c r="B11" s="5" t="s">
        <v>299</v>
      </c>
      <c r="C11" s="5" t="s">
        <v>291</v>
      </c>
      <c r="D11" s="84">
        <v>13.546125306786298</v>
      </c>
      <c r="E11" s="84" t="b">
        <v>1</v>
      </c>
      <c r="F11" s="84">
        <v>12.191512776107668</v>
      </c>
      <c r="G11" s="84" t="b">
        <v>1</v>
      </c>
      <c r="H11" s="84">
        <v>9.4822877147504077</v>
      </c>
      <c r="I11" s="84" t="b">
        <v>0</v>
      </c>
      <c r="J11" s="84">
        <v>37.929150859001631</v>
      </c>
      <c r="K11" s="84" t="b">
        <v>0</v>
      </c>
      <c r="L11" s="84">
        <v>12.191512776107668</v>
      </c>
      <c r="M11" s="84" t="b">
        <v>1</v>
      </c>
      <c r="N11" s="84">
        <v>9.4822877147504077</v>
      </c>
      <c r="O11" s="84" t="b">
        <v>1</v>
      </c>
      <c r="P11" s="84">
        <v>4.0638375920358891</v>
      </c>
      <c r="Q11" s="84" t="b">
        <v>1</v>
      </c>
      <c r="R11" s="84">
        <v>8.1276751840717782</v>
      </c>
      <c r="S11" s="84" t="b">
        <v>1</v>
      </c>
      <c r="T11" s="84">
        <v>345.42619532305059</v>
      </c>
      <c r="U11" s="84" t="b">
        <v>0</v>
      </c>
      <c r="V11" s="84">
        <v>722.0084788517097</v>
      </c>
      <c r="W11" s="84" t="b">
        <v>0</v>
      </c>
      <c r="X11" s="84">
        <v>6.7730626533931488</v>
      </c>
      <c r="Y11" s="84" t="b">
        <v>1</v>
      </c>
      <c r="Z11" s="84">
        <v>8.1276751840717782</v>
      </c>
      <c r="AA11" s="84" t="b">
        <v>1</v>
      </c>
      <c r="AB11" s="84">
        <v>1246.2435282243393</v>
      </c>
      <c r="AC11" s="84" t="b">
        <v>0</v>
      </c>
      <c r="AD11" s="84">
        <v>139.52509065989889</v>
      </c>
      <c r="AE11" s="84" t="b">
        <v>0</v>
      </c>
      <c r="AF11" s="84">
        <v>635.31327688827741</v>
      </c>
      <c r="AG11" s="84" t="b">
        <v>0</v>
      </c>
      <c r="AH11" s="84">
        <v>17203.5791396186</v>
      </c>
      <c r="AI11" s="84" t="b">
        <v>0</v>
      </c>
      <c r="AJ11" s="84">
        <v>165.26272874279286</v>
      </c>
      <c r="AK11" s="84" t="b">
        <v>0</v>
      </c>
      <c r="AL11" s="84">
        <v>96.177489678182724</v>
      </c>
      <c r="AM11" s="84" t="b">
        <v>0</v>
      </c>
      <c r="AN11" s="84">
        <v>97.532102208861346</v>
      </c>
      <c r="AO11" s="84" t="b">
        <v>0</v>
      </c>
      <c r="AP11" s="84">
        <v>20.319187960179448</v>
      </c>
      <c r="AQ11" s="17" t="b">
        <v>0</v>
      </c>
    </row>
    <row r="12" spans="1:52">
      <c r="A12" s="5" t="s">
        <v>265</v>
      </c>
      <c r="B12" s="5" t="s">
        <v>300</v>
      </c>
      <c r="C12" s="5" t="s">
        <v>291</v>
      </c>
      <c r="D12" s="84">
        <v>14.478944990399127</v>
      </c>
      <c r="E12" s="84" t="b">
        <v>1</v>
      </c>
      <c r="F12" s="84">
        <v>13.031050491359215</v>
      </c>
      <c r="G12" s="84" t="b">
        <v>1</v>
      </c>
      <c r="H12" s="84">
        <v>23.166311984638604</v>
      </c>
      <c r="I12" s="84" t="b">
        <v>0</v>
      </c>
      <c r="J12" s="84">
        <v>82.529986445275028</v>
      </c>
      <c r="K12" s="84" t="b">
        <v>0</v>
      </c>
      <c r="L12" s="84">
        <v>13.031050491359215</v>
      </c>
      <c r="M12" s="84" t="b">
        <v>1</v>
      </c>
      <c r="N12" s="84">
        <v>10.135261493279389</v>
      </c>
      <c r="O12" s="84" t="b">
        <v>1</v>
      </c>
      <c r="P12" s="84">
        <v>4.3436834971197378</v>
      </c>
      <c r="Q12" s="84" t="b">
        <v>1</v>
      </c>
      <c r="R12" s="84">
        <v>8.6873669942394756</v>
      </c>
      <c r="S12" s="84" t="b">
        <v>1</v>
      </c>
      <c r="T12" s="84">
        <v>508.21096916300939</v>
      </c>
      <c r="U12" s="84" t="b">
        <v>0</v>
      </c>
      <c r="V12" s="84">
        <v>1476.8523890207109</v>
      </c>
      <c r="W12" s="84" t="b">
        <v>0</v>
      </c>
      <c r="X12" s="84">
        <v>7.2394724951995633</v>
      </c>
      <c r="Y12" s="84" t="b">
        <v>1</v>
      </c>
      <c r="Z12" s="84">
        <v>8.6873669942394756</v>
      </c>
      <c r="AA12" s="84" t="b">
        <v>1</v>
      </c>
      <c r="AB12" s="84">
        <v>2461.4206483678518</v>
      </c>
      <c r="AC12" s="84" t="b">
        <v>0</v>
      </c>
      <c r="AD12" s="84">
        <v>238.9025923415856</v>
      </c>
      <c r="AE12" s="84" t="b">
        <v>0</v>
      </c>
      <c r="AF12" s="84">
        <v>1607.1628939343032</v>
      </c>
      <c r="AG12" s="84" t="b">
        <v>0</v>
      </c>
      <c r="AH12" s="84">
        <v>24179.838133966543</v>
      </c>
      <c r="AI12" s="84" t="b">
        <v>0</v>
      </c>
      <c r="AJ12" s="84">
        <v>496.62781317068999</v>
      </c>
      <c r="AK12" s="84" t="b">
        <v>0</v>
      </c>
      <c r="AL12" s="84">
        <v>569.02253812268577</v>
      </c>
      <c r="AM12" s="84" t="b">
        <v>0</v>
      </c>
      <c r="AN12" s="84">
        <v>456.0867671975725</v>
      </c>
      <c r="AO12" s="84" t="b">
        <v>0</v>
      </c>
      <c r="AP12" s="84">
        <v>37.645256975037732</v>
      </c>
      <c r="AQ12" s="17" t="b">
        <v>0</v>
      </c>
    </row>
    <row r="13" spans="1:52">
      <c r="A13" s="5" t="s">
        <v>266</v>
      </c>
      <c r="B13" s="5" t="s">
        <v>301</v>
      </c>
      <c r="C13" s="5" t="s">
        <v>291</v>
      </c>
      <c r="D13" s="84">
        <v>15.07421721504428</v>
      </c>
      <c r="E13" s="84" t="b">
        <v>1</v>
      </c>
      <c r="F13" s="84">
        <v>13.566795493539853</v>
      </c>
      <c r="G13" s="84" t="b">
        <v>1</v>
      </c>
      <c r="H13" s="84">
        <v>22.611325822566421</v>
      </c>
      <c r="I13" s="84" t="b">
        <v>0</v>
      </c>
      <c r="J13" s="84">
        <v>43.715229923628414</v>
      </c>
      <c r="K13" s="84" t="b">
        <v>0</v>
      </c>
      <c r="L13" s="84">
        <v>13.566795493539853</v>
      </c>
      <c r="M13" s="84" t="b">
        <v>1</v>
      </c>
      <c r="N13" s="84">
        <v>10.551952050530996</v>
      </c>
      <c r="O13" s="84" t="b">
        <v>1</v>
      </c>
      <c r="P13" s="84">
        <v>4.5222651645132839</v>
      </c>
      <c r="Q13" s="84" t="b">
        <v>1</v>
      </c>
      <c r="R13" s="84">
        <v>9.0445303290265677</v>
      </c>
      <c r="S13" s="84" t="b">
        <v>1</v>
      </c>
      <c r="T13" s="84">
        <v>455.24135989433734</v>
      </c>
      <c r="U13" s="84" t="b">
        <v>0</v>
      </c>
      <c r="V13" s="84">
        <v>1189.3557382669935</v>
      </c>
      <c r="W13" s="84" t="b">
        <v>0</v>
      </c>
      <c r="X13" s="84">
        <v>7.5371086075221401</v>
      </c>
      <c r="Y13" s="84" t="b">
        <v>1</v>
      </c>
      <c r="Z13" s="84">
        <v>9.0445303290265677</v>
      </c>
      <c r="AA13" s="84" t="b">
        <v>1</v>
      </c>
      <c r="AB13" s="84">
        <v>1337.0830669744278</v>
      </c>
      <c r="AC13" s="84" t="b">
        <v>0</v>
      </c>
      <c r="AD13" s="84">
        <v>150.7421721504428</v>
      </c>
      <c r="AE13" s="84" t="b">
        <v>0</v>
      </c>
      <c r="AF13" s="84">
        <v>1325.0236932023922</v>
      </c>
      <c r="AG13" s="84" t="b">
        <v>0</v>
      </c>
      <c r="AH13" s="84">
        <v>10401.209878380554</v>
      </c>
      <c r="AI13" s="84" t="b">
        <v>0</v>
      </c>
      <c r="AJ13" s="84">
        <v>97.982411897787827</v>
      </c>
      <c r="AK13" s="84" t="b">
        <v>0</v>
      </c>
      <c r="AL13" s="84">
        <v>104.01209878380553</v>
      </c>
      <c r="AM13" s="84" t="b">
        <v>0</v>
      </c>
      <c r="AN13" s="84">
        <v>512.52338531150554</v>
      </c>
      <c r="AO13" s="84" t="b">
        <v>0</v>
      </c>
      <c r="AP13" s="84">
        <v>27.133590987079707</v>
      </c>
      <c r="AQ13" s="17" t="b">
        <v>0</v>
      </c>
    </row>
    <row r="14" spans="1:52">
      <c r="A14" s="5" t="s">
        <v>265</v>
      </c>
      <c r="B14" s="5" t="s">
        <v>302</v>
      </c>
      <c r="C14" s="5" t="s">
        <v>291</v>
      </c>
      <c r="D14" s="84">
        <v>16.3685983375603</v>
      </c>
      <c r="E14" s="84" t="b">
        <v>1</v>
      </c>
      <c r="F14" s="84">
        <v>14.731738503804271</v>
      </c>
      <c r="G14" s="84" t="b">
        <v>1</v>
      </c>
      <c r="H14" s="84">
        <v>58.926954015217085</v>
      </c>
      <c r="I14" s="84" t="b">
        <v>0</v>
      </c>
      <c r="J14" s="84">
        <v>166.95970304311507</v>
      </c>
      <c r="K14" s="84" t="b">
        <v>0</v>
      </c>
      <c r="L14" s="84">
        <v>14.731738503804271</v>
      </c>
      <c r="M14" s="84" t="b">
        <v>1</v>
      </c>
      <c r="N14" s="84">
        <v>11.45801883629221</v>
      </c>
      <c r="O14" s="84" t="b">
        <v>1</v>
      </c>
      <c r="P14" s="84">
        <v>4.9105795012680895</v>
      </c>
      <c r="Q14" s="84" t="b">
        <v>1</v>
      </c>
      <c r="R14" s="84">
        <v>9.821159002536179</v>
      </c>
      <c r="S14" s="84" t="b">
        <v>1</v>
      </c>
      <c r="T14" s="84">
        <v>721.8551866864093</v>
      </c>
      <c r="U14" s="84" t="b">
        <v>0</v>
      </c>
      <c r="V14" s="84">
        <v>1350.4093628487249</v>
      </c>
      <c r="W14" s="84" t="b">
        <v>0</v>
      </c>
      <c r="X14" s="84">
        <v>8.1842991687801501</v>
      </c>
      <c r="Y14" s="84" t="b">
        <v>1</v>
      </c>
      <c r="Z14" s="84">
        <v>9.821159002536179</v>
      </c>
      <c r="AA14" s="84" t="b">
        <v>1</v>
      </c>
      <c r="AB14" s="84">
        <v>1980.6003988447962</v>
      </c>
      <c r="AC14" s="84" t="b">
        <v>0</v>
      </c>
      <c r="AD14" s="84">
        <v>145.68052520428668</v>
      </c>
      <c r="AE14" s="84" t="b">
        <v>0</v>
      </c>
      <c r="AF14" s="84">
        <v>1898.7574071569948</v>
      </c>
      <c r="AG14" s="84" t="b">
        <v>0</v>
      </c>
      <c r="AH14" s="84">
        <v>19151.260054945553</v>
      </c>
      <c r="AI14" s="84" t="b">
        <v>0</v>
      </c>
      <c r="AJ14" s="84">
        <v>504.15282879685725</v>
      </c>
      <c r="AK14" s="84" t="b">
        <v>0</v>
      </c>
      <c r="AL14" s="84">
        <v>787.32958003665033</v>
      </c>
      <c r="AM14" s="84" t="b">
        <v>0</v>
      </c>
      <c r="AN14" s="84">
        <v>162.04912354184697</v>
      </c>
      <c r="AO14" s="84" t="b">
        <v>0</v>
      </c>
      <c r="AP14" s="84">
        <v>21.279177838828392</v>
      </c>
      <c r="AQ14" s="17" t="b">
        <v>0</v>
      </c>
    </row>
    <row r="15" spans="1:52">
      <c r="A15" s="5" t="s">
        <v>266</v>
      </c>
      <c r="B15" s="5" t="s">
        <v>303</v>
      </c>
      <c r="C15" s="5" t="s">
        <v>291</v>
      </c>
      <c r="D15" s="84">
        <v>23.515005006409233</v>
      </c>
      <c r="E15" s="84" t="b">
        <v>1</v>
      </c>
      <c r="F15" s="84">
        <v>21.163504505768309</v>
      </c>
      <c r="G15" s="84" t="b">
        <v>1</v>
      </c>
      <c r="H15" s="84">
        <v>44.678509512177541</v>
      </c>
      <c r="I15" s="84" t="b">
        <v>0</v>
      </c>
      <c r="J15" s="84">
        <v>75.248016020509539</v>
      </c>
      <c r="K15" s="84" t="b">
        <v>0</v>
      </c>
      <c r="L15" s="84">
        <v>21.163504505768309</v>
      </c>
      <c r="M15" s="84" t="b">
        <v>1</v>
      </c>
      <c r="N15" s="84">
        <v>16.460503504486461</v>
      </c>
      <c r="O15" s="84" t="b">
        <v>1</v>
      </c>
      <c r="P15" s="84">
        <v>7.0545015019227693</v>
      </c>
      <c r="Q15" s="84" t="b">
        <v>1</v>
      </c>
      <c r="R15" s="84">
        <v>14.109003003845539</v>
      </c>
      <c r="S15" s="84" t="b">
        <v>1</v>
      </c>
      <c r="T15" s="84">
        <v>435.02759261857079</v>
      </c>
      <c r="U15" s="84" t="b">
        <v>0</v>
      </c>
      <c r="V15" s="84">
        <v>1599.0203404358278</v>
      </c>
      <c r="W15" s="84" t="b">
        <v>0</v>
      </c>
      <c r="X15" s="84">
        <v>11.757502503204616</v>
      </c>
      <c r="Y15" s="84" t="b">
        <v>1</v>
      </c>
      <c r="Z15" s="84">
        <v>14.109003003845539</v>
      </c>
      <c r="AA15" s="84" t="b">
        <v>1</v>
      </c>
      <c r="AB15" s="84">
        <v>2085.7809440684991</v>
      </c>
      <c r="AC15" s="84" t="b">
        <v>0</v>
      </c>
      <c r="AD15" s="84">
        <v>192.82304105255574</v>
      </c>
      <c r="AE15" s="84" t="b">
        <v>0</v>
      </c>
      <c r="AF15" s="84">
        <v>2008.1814275473484</v>
      </c>
      <c r="AG15" s="84" t="b">
        <v>0</v>
      </c>
      <c r="AH15" s="84">
        <v>27277.405807434709</v>
      </c>
      <c r="AI15" s="84" t="b">
        <v>0</v>
      </c>
      <c r="AJ15" s="84">
        <v>340.96757259293383</v>
      </c>
      <c r="AK15" s="84" t="b">
        <v>0</v>
      </c>
      <c r="AL15" s="84">
        <v>138.73852953781446</v>
      </c>
      <c r="AM15" s="84" t="b">
        <v>0</v>
      </c>
      <c r="AN15" s="84">
        <v>571.41462165574421</v>
      </c>
      <c r="AO15" s="84" t="b">
        <v>0</v>
      </c>
      <c r="AP15" s="84">
        <v>28.218006007691077</v>
      </c>
      <c r="AQ15" s="17" t="b">
        <v>0</v>
      </c>
    </row>
    <row r="16" spans="1:52">
      <c r="A16" s="5" t="s">
        <v>266</v>
      </c>
      <c r="B16" s="5" t="s">
        <v>304</v>
      </c>
      <c r="C16" s="5" t="s">
        <v>291</v>
      </c>
      <c r="D16" s="84">
        <v>15.820050469599609</v>
      </c>
      <c r="E16" s="84" t="b">
        <v>1</v>
      </c>
      <c r="F16" s="84">
        <v>14.238045422639649</v>
      </c>
      <c r="G16" s="84" t="b">
        <v>1</v>
      </c>
      <c r="H16" s="84">
        <v>26.894085798319335</v>
      </c>
      <c r="I16" s="84" t="b">
        <v>0</v>
      </c>
      <c r="J16" s="84">
        <v>63.280201878398437</v>
      </c>
      <c r="K16" s="84" t="b">
        <v>0</v>
      </c>
      <c r="L16" s="84">
        <v>14.238045422639649</v>
      </c>
      <c r="M16" s="84" t="b">
        <v>1</v>
      </c>
      <c r="N16" s="84">
        <v>11.074035328719726</v>
      </c>
      <c r="O16" s="84" t="b">
        <v>1</v>
      </c>
      <c r="P16" s="84">
        <v>4.7460151408798827</v>
      </c>
      <c r="Q16" s="84" t="b">
        <v>1</v>
      </c>
      <c r="R16" s="84">
        <v>9.4920302817597655</v>
      </c>
      <c r="S16" s="84" t="b">
        <v>1</v>
      </c>
      <c r="T16" s="84">
        <v>1007.7372149134952</v>
      </c>
      <c r="U16" s="84" t="b">
        <v>0</v>
      </c>
      <c r="V16" s="84">
        <v>3211.4702453287205</v>
      </c>
      <c r="W16" s="84" t="b">
        <v>0</v>
      </c>
      <c r="X16" s="84">
        <v>9.4920302817597655</v>
      </c>
      <c r="Y16" s="84" t="b">
        <v>0</v>
      </c>
      <c r="Z16" s="84">
        <v>9.4920302817597655</v>
      </c>
      <c r="AA16" s="84" t="b">
        <v>1</v>
      </c>
      <c r="AB16" s="84">
        <v>7039.922458971826</v>
      </c>
      <c r="AC16" s="84" t="b">
        <v>0</v>
      </c>
      <c r="AD16" s="84">
        <v>654.95008944142376</v>
      </c>
      <c r="AE16" s="84" t="b">
        <v>0</v>
      </c>
      <c r="AF16" s="84">
        <v>4445.4341819574902</v>
      </c>
      <c r="AG16" s="84" t="b">
        <v>0</v>
      </c>
      <c r="AH16" s="84">
        <v>45245.34434305488</v>
      </c>
      <c r="AI16" s="84" t="b">
        <v>0</v>
      </c>
      <c r="AJ16" s="84">
        <v>544.20973615422656</v>
      </c>
      <c r="AK16" s="84" t="b">
        <v>0</v>
      </c>
      <c r="AL16" s="84">
        <v>303.7449690163125</v>
      </c>
      <c r="AM16" s="84" t="b">
        <v>0</v>
      </c>
      <c r="AN16" s="84">
        <v>20724.266115175487</v>
      </c>
      <c r="AO16" s="84" t="b">
        <v>0</v>
      </c>
      <c r="AP16" s="84">
        <v>22.148070657439451</v>
      </c>
      <c r="AQ16" s="17" t="b">
        <v>0</v>
      </c>
    </row>
    <row r="17" spans="1:43">
      <c r="A17" s="5" t="s">
        <v>265</v>
      </c>
      <c r="B17" s="5" t="s">
        <v>305</v>
      </c>
      <c r="C17" s="5" t="s">
        <v>291</v>
      </c>
      <c r="D17" s="84">
        <v>17.71723952942282</v>
      </c>
      <c r="E17" s="84" t="b">
        <v>1</v>
      </c>
      <c r="F17" s="84">
        <v>15.945515576480537</v>
      </c>
      <c r="G17" s="84" t="b">
        <v>1</v>
      </c>
      <c r="H17" s="84">
        <v>8.8586197647114098</v>
      </c>
      <c r="I17" s="84" t="b">
        <v>0</v>
      </c>
      <c r="J17" s="84">
        <v>31.891031152961073</v>
      </c>
      <c r="K17" s="84" t="b">
        <v>0</v>
      </c>
      <c r="L17" s="84">
        <v>15.945515576480537</v>
      </c>
      <c r="M17" s="84" t="b">
        <v>1</v>
      </c>
      <c r="N17" s="84">
        <v>12.402067670595972</v>
      </c>
      <c r="O17" s="84" t="b">
        <v>1</v>
      </c>
      <c r="P17" s="84">
        <v>5.3151718588268455</v>
      </c>
      <c r="Q17" s="84" t="b">
        <v>1</v>
      </c>
      <c r="R17" s="84">
        <v>10.630343717653691</v>
      </c>
      <c r="S17" s="84" t="b">
        <v>1</v>
      </c>
      <c r="T17" s="84">
        <v>478.36546729441608</v>
      </c>
      <c r="U17" s="84" t="b">
        <v>0</v>
      </c>
      <c r="V17" s="84">
        <v>1661.8770678598603</v>
      </c>
      <c r="W17" s="84" t="b">
        <v>0</v>
      </c>
      <c r="X17" s="84">
        <v>8.8586197647114098</v>
      </c>
      <c r="Y17" s="84" t="b">
        <v>0</v>
      </c>
      <c r="Z17" s="84">
        <v>10.630343717653691</v>
      </c>
      <c r="AA17" s="84" t="b">
        <v>1</v>
      </c>
      <c r="AB17" s="84">
        <v>6998.309614122013</v>
      </c>
      <c r="AC17" s="84" t="b">
        <v>0</v>
      </c>
      <c r="AD17" s="84">
        <v>566.95166494153023</v>
      </c>
      <c r="AE17" s="84" t="b">
        <v>0</v>
      </c>
      <c r="AF17" s="84">
        <v>871.68818484760266</v>
      </c>
      <c r="AG17" s="84" t="b">
        <v>0</v>
      </c>
      <c r="AH17" s="84">
        <v>13801.729593420376</v>
      </c>
      <c r="AI17" s="84" t="b">
        <v>0</v>
      </c>
      <c r="AJ17" s="84">
        <v>177.17239529422818</v>
      </c>
      <c r="AK17" s="84" t="b">
        <v>0</v>
      </c>
      <c r="AL17" s="84">
        <v>178.94411924717045</v>
      </c>
      <c r="AM17" s="84" t="b">
        <v>0</v>
      </c>
      <c r="AN17" s="84">
        <v>175.40067134128591</v>
      </c>
      <c r="AO17" s="84" t="b">
        <v>0</v>
      </c>
      <c r="AP17" s="84">
        <v>17.71723952942282</v>
      </c>
      <c r="AQ17" s="17" t="b">
        <v>0</v>
      </c>
    </row>
    <row r="18" spans="1:43">
      <c r="A18" s="5" t="s">
        <v>297</v>
      </c>
      <c r="B18" s="5" t="s">
        <v>306</v>
      </c>
      <c r="C18" s="5" t="s">
        <v>291</v>
      </c>
      <c r="D18" s="84">
        <v>10.458107456710048</v>
      </c>
      <c r="E18" s="84" t="b">
        <v>1</v>
      </c>
      <c r="F18" s="84">
        <v>9.4122967110390423</v>
      </c>
      <c r="G18" s="84" t="b">
        <v>1</v>
      </c>
      <c r="H18" s="84">
        <v>14.641350439394065</v>
      </c>
      <c r="I18" s="84" t="b">
        <v>0</v>
      </c>
      <c r="J18" s="84">
        <v>65.886076977273291</v>
      </c>
      <c r="K18" s="84" t="b">
        <v>0</v>
      </c>
      <c r="L18" s="84">
        <v>9.4122967110390423</v>
      </c>
      <c r="M18" s="84" t="b">
        <v>1</v>
      </c>
      <c r="N18" s="84">
        <v>7.3206752196970326</v>
      </c>
      <c r="O18" s="84" t="b">
        <v>1</v>
      </c>
      <c r="P18" s="84">
        <v>3.1374322370130141</v>
      </c>
      <c r="Q18" s="84" t="b">
        <v>1</v>
      </c>
      <c r="R18" s="84">
        <v>6.2748644740260282</v>
      </c>
      <c r="S18" s="84" t="b">
        <v>1</v>
      </c>
      <c r="T18" s="84">
        <v>708.0138748192702</v>
      </c>
      <c r="U18" s="84" t="b">
        <v>0</v>
      </c>
      <c r="V18" s="84">
        <v>850.24413623052681</v>
      </c>
      <c r="W18" s="84" t="b">
        <v>0</v>
      </c>
      <c r="X18" s="84">
        <v>5.2290537283550238</v>
      </c>
      <c r="Y18" s="84" t="b">
        <v>1</v>
      </c>
      <c r="Z18" s="84">
        <v>6.2748644740260282</v>
      </c>
      <c r="AA18" s="84" t="b">
        <v>1</v>
      </c>
      <c r="AB18" s="84">
        <v>754.02954762879426</v>
      </c>
      <c r="AC18" s="84" t="b">
        <v>0</v>
      </c>
      <c r="AD18" s="84">
        <v>82.619048908009376</v>
      </c>
      <c r="AE18" s="84" t="b">
        <v>0</v>
      </c>
      <c r="AF18" s="84">
        <v>930.77156364719417</v>
      </c>
      <c r="AG18" s="84" t="b">
        <v>0</v>
      </c>
      <c r="AH18" s="84">
        <v>10363.984489599656</v>
      </c>
      <c r="AI18" s="84" t="b">
        <v>0</v>
      </c>
      <c r="AJ18" s="84">
        <v>102.48945307575845</v>
      </c>
      <c r="AK18" s="84" t="b">
        <v>0</v>
      </c>
      <c r="AL18" s="84">
        <v>160.00904408766371</v>
      </c>
      <c r="AM18" s="84" t="b">
        <v>0</v>
      </c>
      <c r="AN18" s="84">
        <v>158.96323334199269</v>
      </c>
      <c r="AO18" s="84" t="b">
        <v>0</v>
      </c>
      <c r="AP18" s="84">
        <v>13.595539693723062</v>
      </c>
      <c r="AQ18" s="17" t="b">
        <v>0</v>
      </c>
    </row>
    <row r="19" spans="1:43">
      <c r="A19" s="5" t="s">
        <v>265</v>
      </c>
      <c r="B19" s="5" t="s">
        <v>307</v>
      </c>
      <c r="C19" s="5" t="s">
        <v>291</v>
      </c>
      <c r="D19" s="84">
        <v>15.893060806755289</v>
      </c>
      <c r="E19" s="84" t="b">
        <v>1</v>
      </c>
      <c r="F19" s="84">
        <v>14.303754726079761</v>
      </c>
      <c r="G19" s="84" t="b">
        <v>1</v>
      </c>
      <c r="H19" s="84">
        <v>44.500570258914806</v>
      </c>
      <c r="I19" s="84" t="b">
        <v>0</v>
      </c>
      <c r="J19" s="84">
        <v>95.358364840531735</v>
      </c>
      <c r="K19" s="84" t="b">
        <v>0</v>
      </c>
      <c r="L19" s="84">
        <v>14.303754726079761</v>
      </c>
      <c r="M19" s="84" t="b">
        <v>1</v>
      </c>
      <c r="N19" s="84">
        <v>11.125142564728701</v>
      </c>
      <c r="O19" s="84" t="b">
        <v>1</v>
      </c>
      <c r="P19" s="84">
        <v>4.7679182420265862</v>
      </c>
      <c r="Q19" s="84" t="b">
        <v>1</v>
      </c>
      <c r="R19" s="84">
        <v>9.5358364840531724</v>
      </c>
      <c r="S19" s="84" t="b">
        <v>1</v>
      </c>
      <c r="T19" s="84">
        <v>314.68260397375474</v>
      </c>
      <c r="U19" s="84" t="b">
        <v>0</v>
      </c>
      <c r="V19" s="84">
        <v>1344.5529442514974</v>
      </c>
      <c r="W19" s="84" t="b">
        <v>0</v>
      </c>
      <c r="X19" s="84">
        <v>7.9465304033776443</v>
      </c>
      <c r="Y19" s="84" t="b">
        <v>1</v>
      </c>
      <c r="Z19" s="84">
        <v>9.5358364840531724</v>
      </c>
      <c r="AA19" s="84" t="b">
        <v>1</v>
      </c>
      <c r="AB19" s="84">
        <v>4100.409688142865</v>
      </c>
      <c r="AC19" s="84" t="b">
        <v>0</v>
      </c>
      <c r="AD19" s="84">
        <v>394.14790800753121</v>
      </c>
      <c r="AE19" s="84" t="b">
        <v>0</v>
      </c>
      <c r="AF19" s="84">
        <v>1007.6200551482854</v>
      </c>
      <c r="AG19" s="84" t="b">
        <v>0</v>
      </c>
      <c r="AH19" s="84">
        <v>22091.354521389851</v>
      </c>
      <c r="AI19" s="84" t="b">
        <v>0</v>
      </c>
      <c r="AJ19" s="84">
        <v>432.29125394374387</v>
      </c>
      <c r="AK19" s="84" t="b">
        <v>0</v>
      </c>
      <c r="AL19" s="84">
        <v>212.96701481052088</v>
      </c>
      <c r="AM19" s="84" t="b">
        <v>0</v>
      </c>
      <c r="AN19" s="84">
        <v>1482.8225732702685</v>
      </c>
      <c r="AO19" s="84" t="b">
        <v>0</v>
      </c>
      <c r="AP19" s="84">
        <v>34.964733774861642</v>
      </c>
      <c r="AQ19" s="17" t="b">
        <v>0</v>
      </c>
    </row>
    <row r="20" spans="1:43">
      <c r="A20" s="5" t="s">
        <v>267</v>
      </c>
      <c r="B20" s="5" t="s">
        <v>308</v>
      </c>
      <c r="C20" s="5" t="s">
        <v>291</v>
      </c>
      <c r="D20" s="84">
        <v>17.515990494418773</v>
      </c>
      <c r="E20" s="84" t="b">
        <v>1</v>
      </c>
      <c r="F20" s="84">
        <v>15.764391444976898</v>
      </c>
      <c r="G20" s="84" t="b">
        <v>1</v>
      </c>
      <c r="H20" s="84">
        <v>5.2547971483256326</v>
      </c>
      <c r="I20" s="84" t="b">
        <v>0</v>
      </c>
      <c r="J20" s="84">
        <v>45.541575285488818</v>
      </c>
      <c r="K20" s="84" t="b">
        <v>0</v>
      </c>
      <c r="L20" s="84">
        <v>15.764391444976898</v>
      </c>
      <c r="M20" s="84" t="b">
        <v>1</v>
      </c>
      <c r="N20" s="84">
        <v>12.261193346093142</v>
      </c>
      <c r="O20" s="84" t="b">
        <v>1</v>
      </c>
      <c r="P20" s="84">
        <v>5.2547971483256326</v>
      </c>
      <c r="Q20" s="84" t="b">
        <v>1</v>
      </c>
      <c r="R20" s="84">
        <v>10.509594296651265</v>
      </c>
      <c r="S20" s="84" t="b">
        <v>1</v>
      </c>
      <c r="T20" s="84">
        <v>327.54902224563114</v>
      </c>
      <c r="U20" s="84" t="b">
        <v>0</v>
      </c>
      <c r="V20" s="84">
        <v>345.06501274004984</v>
      </c>
      <c r="W20" s="84" t="b">
        <v>0</v>
      </c>
      <c r="X20" s="84">
        <v>8.7579952472093865</v>
      </c>
      <c r="Y20" s="84" t="b">
        <v>1</v>
      </c>
      <c r="Z20" s="84">
        <v>10.509594296651265</v>
      </c>
      <c r="AA20" s="84" t="b">
        <v>1</v>
      </c>
      <c r="AB20" s="84">
        <v>217.19828213079282</v>
      </c>
      <c r="AC20" s="84" t="b">
        <v>0</v>
      </c>
      <c r="AD20" s="84">
        <v>45.541575285488818</v>
      </c>
      <c r="AE20" s="84" t="b">
        <v>0</v>
      </c>
      <c r="AF20" s="84">
        <v>418.63217281660877</v>
      </c>
      <c r="AG20" s="84" t="b">
        <v>0</v>
      </c>
      <c r="AH20" s="84">
        <v>25223.026311963036</v>
      </c>
      <c r="AI20" s="84" t="b">
        <v>0</v>
      </c>
      <c r="AJ20" s="84">
        <v>204.93708878469968</v>
      </c>
      <c r="AK20" s="84" t="b">
        <v>0</v>
      </c>
      <c r="AL20" s="84">
        <v>297.77183840511918</v>
      </c>
      <c r="AM20" s="84" t="b">
        <v>0</v>
      </c>
      <c r="AN20" s="84">
        <v>35.031980988837546</v>
      </c>
      <c r="AO20" s="84" t="b">
        <v>0</v>
      </c>
      <c r="AP20" s="84">
        <v>8.7579952472093865</v>
      </c>
      <c r="AQ20" s="17" t="b">
        <v>0</v>
      </c>
    </row>
    <row r="21" spans="1:43">
      <c r="A21" s="5" t="s">
        <v>266</v>
      </c>
      <c r="B21" s="5" t="s">
        <v>183</v>
      </c>
      <c r="C21" s="5" t="s">
        <v>309</v>
      </c>
      <c r="D21" s="84">
        <v>0.96260702420818056</v>
      </c>
      <c r="E21" s="84" t="b">
        <v>1</v>
      </c>
      <c r="F21" s="84">
        <v>1.1068057769567095</v>
      </c>
      <c r="G21" s="84" t="b">
        <v>1</v>
      </c>
      <c r="H21" s="84">
        <v>3.7993121392100275</v>
      </c>
      <c r="I21" s="84" t="b">
        <v>0</v>
      </c>
      <c r="J21" s="84">
        <v>32.105016185243784</v>
      </c>
      <c r="K21" s="84" t="b">
        <v>0</v>
      </c>
      <c r="L21" s="84">
        <v>1.1656794453675885</v>
      </c>
      <c r="M21" s="84" t="b">
        <v>1</v>
      </c>
      <c r="N21" s="84">
        <v>1.0910397889821881</v>
      </c>
      <c r="O21" s="84" t="b">
        <v>1</v>
      </c>
      <c r="P21" s="84">
        <v>2.5680085659021761</v>
      </c>
      <c r="Q21" s="84" t="b">
        <v>0</v>
      </c>
      <c r="R21" s="84">
        <v>0.73096166238208926</v>
      </c>
      <c r="S21" s="84" t="b">
        <v>1</v>
      </c>
      <c r="T21" s="84">
        <v>21.549776309852472</v>
      </c>
      <c r="U21" s="84" t="b">
        <v>0</v>
      </c>
      <c r="V21" s="84">
        <v>159.8882855717373</v>
      </c>
      <c r="W21" s="84" t="b">
        <v>0</v>
      </c>
      <c r="X21" s="84">
        <v>0.83610998326338726</v>
      </c>
      <c r="Y21" s="84" t="b">
        <v>1</v>
      </c>
      <c r="Z21" s="84">
        <v>1.0826864942400523</v>
      </c>
      <c r="AA21" s="84" t="b">
        <v>0</v>
      </c>
      <c r="AB21" s="84">
        <v>334.98241332720721</v>
      </c>
      <c r="AC21" s="84" t="b">
        <v>0</v>
      </c>
      <c r="AD21" s="84">
        <v>42.287047018785984</v>
      </c>
      <c r="AE21" s="84" t="b">
        <v>0</v>
      </c>
      <c r="AF21" s="84">
        <v>132.97920336325558</v>
      </c>
      <c r="AG21" s="84" t="b">
        <v>0</v>
      </c>
      <c r="AH21" s="84">
        <v>1188.9581458458345</v>
      </c>
      <c r="AI21" s="84" t="b">
        <v>0</v>
      </c>
      <c r="AJ21" s="84">
        <v>95.75928826720974</v>
      </c>
      <c r="AK21" s="84" t="b">
        <v>0</v>
      </c>
      <c r="AL21" s="84">
        <v>126.70307845527095</v>
      </c>
      <c r="AM21" s="84" t="b">
        <v>0</v>
      </c>
      <c r="AN21" s="84">
        <v>27.103236035615819</v>
      </c>
      <c r="AO21" s="84" t="b">
        <v>0</v>
      </c>
      <c r="AP21" s="17" t="s">
        <v>315</v>
      </c>
      <c r="AQ21" s="17" t="b">
        <v>1</v>
      </c>
    </row>
    <row r="22" spans="1:43">
      <c r="A22" s="5" t="s">
        <v>267</v>
      </c>
      <c r="B22" s="5" t="s">
        <v>185</v>
      </c>
      <c r="C22" s="5" t="s">
        <v>309</v>
      </c>
      <c r="D22" s="84">
        <v>1.0642865167619857</v>
      </c>
      <c r="E22" s="84" t="b">
        <v>1</v>
      </c>
      <c r="F22" s="84">
        <v>1.2237168807886709</v>
      </c>
      <c r="G22" s="84" t="b">
        <v>1</v>
      </c>
      <c r="H22" s="84">
        <v>1.8660170326807757</v>
      </c>
      <c r="I22" s="84" t="b">
        <v>0</v>
      </c>
      <c r="J22" s="84">
        <v>11.652192290710218</v>
      </c>
      <c r="K22" s="84" t="b">
        <v>0</v>
      </c>
      <c r="L22" s="84">
        <v>1.2888093327511487</v>
      </c>
      <c r="M22" s="84" t="b">
        <v>1</v>
      </c>
      <c r="N22" s="84">
        <v>1.2062855427631491</v>
      </c>
      <c r="O22" s="84" t="b">
        <v>1</v>
      </c>
      <c r="P22" s="84">
        <v>0.90337792624413737</v>
      </c>
      <c r="Q22" s="84" t="b">
        <v>1</v>
      </c>
      <c r="R22" s="84">
        <v>0.80817262078791829</v>
      </c>
      <c r="S22" s="84" t="b">
        <v>1</v>
      </c>
      <c r="T22" s="84">
        <v>3.5150317137499516</v>
      </c>
      <c r="U22" s="84" t="b">
        <v>0</v>
      </c>
      <c r="V22" s="84">
        <v>24.794920992069859</v>
      </c>
      <c r="W22" s="84" t="b">
        <v>0</v>
      </c>
      <c r="X22" s="84">
        <v>0.92442768371578454</v>
      </c>
      <c r="Y22" s="84" t="b">
        <v>1</v>
      </c>
      <c r="Z22" s="84">
        <v>1.002773318807417</v>
      </c>
      <c r="AA22" s="84" t="b">
        <v>1</v>
      </c>
      <c r="AB22" s="84">
        <v>12.227677537277776</v>
      </c>
      <c r="AC22" s="84" t="b">
        <v>0</v>
      </c>
      <c r="AD22" s="84">
        <v>1.7991080239438828</v>
      </c>
      <c r="AE22" s="84" t="b">
        <v>0</v>
      </c>
      <c r="AF22" s="84">
        <v>1.386080254480778</v>
      </c>
      <c r="AG22" s="84" t="b">
        <v>1</v>
      </c>
      <c r="AH22" s="84">
        <v>1041.2041594362418</v>
      </c>
      <c r="AI22" s="84" t="b">
        <v>0</v>
      </c>
      <c r="AJ22" s="84">
        <v>24.916717956834397</v>
      </c>
      <c r="AK22" s="84" t="b">
        <v>0</v>
      </c>
      <c r="AL22" s="84">
        <v>55.282095755303821</v>
      </c>
      <c r="AM22" s="84" t="b">
        <v>0</v>
      </c>
      <c r="AN22" s="84">
        <v>1.6022371316094439</v>
      </c>
      <c r="AO22" s="84" t="b">
        <v>0</v>
      </c>
      <c r="AP22" s="17" t="s">
        <v>315</v>
      </c>
      <c r="AQ22" s="17" t="b">
        <v>1</v>
      </c>
    </row>
    <row r="23" spans="1:43">
      <c r="A23" s="5" t="s">
        <v>263</v>
      </c>
      <c r="B23" s="5" t="s">
        <v>187</v>
      </c>
      <c r="C23" s="5" t="s">
        <v>309</v>
      </c>
      <c r="D23" s="84">
        <v>0.91863982437043934</v>
      </c>
      <c r="E23" s="84" t="b">
        <v>1</v>
      </c>
      <c r="F23" s="84">
        <v>1.0562522805108971</v>
      </c>
      <c r="G23" s="84" t="b">
        <v>1</v>
      </c>
      <c r="H23" s="84">
        <v>3.8626262153812072</v>
      </c>
      <c r="I23" s="84" t="b">
        <v>0</v>
      </c>
      <c r="J23" s="84">
        <v>36.162099361524803</v>
      </c>
      <c r="K23" s="84" t="b">
        <v>0</v>
      </c>
      <c r="L23" s="84">
        <v>1.1124368865327592</v>
      </c>
      <c r="M23" s="84" t="b">
        <v>1</v>
      </c>
      <c r="N23" s="84">
        <v>1.0412064060681523</v>
      </c>
      <c r="O23" s="84" t="b">
        <v>1</v>
      </c>
      <c r="P23" s="84">
        <v>0.77975143575988581</v>
      </c>
      <c r="Q23" s="84" t="b">
        <v>1</v>
      </c>
      <c r="R23" s="84">
        <v>1.9410699833737028</v>
      </c>
      <c r="S23" s="84" t="b">
        <v>0</v>
      </c>
      <c r="T23" s="84">
        <v>678.49050949473144</v>
      </c>
      <c r="U23" s="84" t="b">
        <v>0</v>
      </c>
      <c r="V23" s="84">
        <v>116.78356262393505</v>
      </c>
      <c r="W23" s="84" t="b">
        <v>0</v>
      </c>
      <c r="X23" s="84">
        <v>0.79792055206667334</v>
      </c>
      <c r="Y23" s="84" t="b">
        <v>1</v>
      </c>
      <c r="Z23" s="84">
        <v>2.5749366910628941</v>
      </c>
      <c r="AA23" s="84" t="b">
        <v>0</v>
      </c>
      <c r="AB23" s="84">
        <v>850.6660705228586</v>
      </c>
      <c r="AC23" s="84" t="b">
        <v>0</v>
      </c>
      <c r="AD23" s="84">
        <v>141.36243234408371</v>
      </c>
      <c r="AE23" s="84" t="b">
        <v>0</v>
      </c>
      <c r="AF23" s="84">
        <v>50.183398993187545</v>
      </c>
      <c r="AG23" s="84" t="b">
        <v>0</v>
      </c>
      <c r="AH23" s="84">
        <v>1027.6391951392188</v>
      </c>
      <c r="AI23" s="84" t="b">
        <v>0</v>
      </c>
      <c r="AJ23" s="84">
        <v>34.30640492352731</v>
      </c>
      <c r="AK23" s="84" t="b">
        <v>0</v>
      </c>
      <c r="AL23" s="84">
        <v>90.196886289437657</v>
      </c>
      <c r="AM23" s="84" t="b">
        <v>0</v>
      </c>
      <c r="AN23" s="84">
        <v>16.56355211578062</v>
      </c>
      <c r="AO23" s="84" t="b">
        <v>0</v>
      </c>
      <c r="AP23" s="17" t="s">
        <v>315</v>
      </c>
      <c r="AQ23" s="17" t="b">
        <v>1</v>
      </c>
    </row>
    <row r="24" spans="1:43">
      <c r="A24" s="5" t="s">
        <v>264</v>
      </c>
      <c r="B24" s="5" t="s">
        <v>189</v>
      </c>
      <c r="C24" s="5" t="s">
        <v>309</v>
      </c>
      <c r="D24" s="84">
        <v>1.5852191708713042</v>
      </c>
      <c r="E24" s="84" t="b">
        <v>1</v>
      </c>
      <c r="F24" s="84">
        <v>1.8226853658232154</v>
      </c>
      <c r="G24" s="84" t="b">
        <v>1</v>
      </c>
      <c r="H24" s="84">
        <v>3.7302462309443087</v>
      </c>
      <c r="I24" s="84" t="b">
        <v>0</v>
      </c>
      <c r="J24" s="84">
        <v>44.145807614382292</v>
      </c>
      <c r="K24" s="84" t="b">
        <v>0</v>
      </c>
      <c r="L24" s="84">
        <v>1.9196383959563741</v>
      </c>
      <c r="M24" s="84" t="b">
        <v>1</v>
      </c>
      <c r="N24" s="84">
        <v>1.796721970838127</v>
      </c>
      <c r="O24" s="84" t="b">
        <v>1</v>
      </c>
      <c r="P24" s="84">
        <v>1.3455512070011784</v>
      </c>
      <c r="Q24" s="84" t="b">
        <v>1</v>
      </c>
      <c r="R24" s="84">
        <v>1.8384278254728685</v>
      </c>
      <c r="S24" s="84" t="b">
        <v>0</v>
      </c>
      <c r="T24" s="84">
        <v>35.341503528786866</v>
      </c>
      <c r="U24" s="84" t="b">
        <v>0</v>
      </c>
      <c r="V24" s="84">
        <v>290.4569123637541</v>
      </c>
      <c r="W24" s="84" t="b">
        <v>0</v>
      </c>
      <c r="X24" s="84">
        <v>1.3769041167305693</v>
      </c>
      <c r="Y24" s="84" t="b">
        <v>1</v>
      </c>
      <c r="Z24" s="84">
        <v>1.4935973198721424</v>
      </c>
      <c r="AA24" s="84" t="b">
        <v>1</v>
      </c>
      <c r="AB24" s="84">
        <v>367.80811598040731</v>
      </c>
      <c r="AC24" s="84" t="b">
        <v>0</v>
      </c>
      <c r="AD24" s="84">
        <v>49.342621502177103</v>
      </c>
      <c r="AE24" s="84" t="b">
        <v>0</v>
      </c>
      <c r="AF24" s="84">
        <v>35.737229965725184</v>
      </c>
      <c r="AG24" s="84" t="b">
        <v>0</v>
      </c>
      <c r="AH24" s="84">
        <v>2346.7308967887807</v>
      </c>
      <c r="AI24" s="84" t="b">
        <v>0</v>
      </c>
      <c r="AJ24" s="84">
        <v>46.402486740417373</v>
      </c>
      <c r="AK24" s="84" t="b">
        <v>0</v>
      </c>
      <c r="AL24" s="84">
        <v>24.478058675336644</v>
      </c>
      <c r="AM24" s="84" t="b">
        <v>0</v>
      </c>
      <c r="AN24" s="84">
        <v>1566.7654129585833</v>
      </c>
      <c r="AO24" s="84" t="b">
        <v>0</v>
      </c>
      <c r="AP24" s="17" t="s">
        <v>315</v>
      </c>
      <c r="AQ24" s="17" t="b">
        <v>1</v>
      </c>
    </row>
    <row r="25" spans="1:43">
      <c r="A25" s="5" t="s">
        <v>268</v>
      </c>
      <c r="B25" s="5" t="s">
        <v>191</v>
      </c>
      <c r="C25" s="5" t="s">
        <v>309</v>
      </c>
      <c r="D25" s="84">
        <v>0.98850282089890529</v>
      </c>
      <c r="E25" s="84" t="b">
        <v>1</v>
      </c>
      <c r="F25" s="84">
        <v>1.1365807699241324</v>
      </c>
      <c r="G25" s="84" t="b">
        <v>1</v>
      </c>
      <c r="H25" s="84">
        <v>8.2445327375372308</v>
      </c>
      <c r="I25" s="84" t="b">
        <v>0</v>
      </c>
      <c r="J25" s="84">
        <v>48.338017157786979</v>
      </c>
      <c r="K25" s="84" t="b">
        <v>0</v>
      </c>
      <c r="L25" s="84">
        <v>1.1970382420152925</v>
      </c>
      <c r="M25" s="84" t="b">
        <v>1</v>
      </c>
      <c r="N25" s="84">
        <v>1.1203906495581479</v>
      </c>
      <c r="O25" s="84" t="b">
        <v>1</v>
      </c>
      <c r="P25" s="84">
        <v>0.83905190413103703</v>
      </c>
      <c r="Q25" s="84" t="b">
        <v>1</v>
      </c>
      <c r="R25" s="84">
        <v>0.75279488400818151</v>
      </c>
      <c r="S25" s="84" t="b">
        <v>0</v>
      </c>
      <c r="T25" s="84">
        <v>16.146871069632571</v>
      </c>
      <c r="U25" s="84" t="b">
        <v>0</v>
      </c>
      <c r="V25" s="84">
        <v>575.52113469122526</v>
      </c>
      <c r="W25" s="84" t="b">
        <v>0</v>
      </c>
      <c r="X25" s="84">
        <v>0.85860279039357013</v>
      </c>
      <c r="Y25" s="84" t="b">
        <v>1</v>
      </c>
      <c r="Z25" s="84">
        <v>0.93136973808432488</v>
      </c>
      <c r="AA25" s="84" t="b">
        <v>1</v>
      </c>
      <c r="AB25" s="84">
        <v>353.75271594550742</v>
      </c>
      <c r="AC25" s="84" t="b">
        <v>0</v>
      </c>
      <c r="AD25" s="84">
        <v>30.01829144150128</v>
      </c>
      <c r="AE25" s="84" t="b">
        <v>0</v>
      </c>
      <c r="AF25" s="84">
        <v>33.427880721086893</v>
      </c>
      <c r="AG25" s="84" t="b">
        <v>0</v>
      </c>
      <c r="AH25" s="84">
        <v>2173.9331943804291</v>
      </c>
      <c r="AI25" s="84" t="b">
        <v>0</v>
      </c>
      <c r="AJ25" s="84">
        <v>39.826878109983589</v>
      </c>
      <c r="AK25" s="84" t="b">
        <v>0</v>
      </c>
      <c r="AL25" s="84">
        <v>60.858139079612123</v>
      </c>
      <c r="AM25" s="84" t="b">
        <v>0</v>
      </c>
      <c r="AN25" s="84">
        <v>28.284219592739937</v>
      </c>
      <c r="AO25" s="84" t="b">
        <v>0</v>
      </c>
      <c r="AP25" s="17" t="s">
        <v>315</v>
      </c>
      <c r="AQ25" s="17" t="b">
        <v>1</v>
      </c>
    </row>
    <row r="26" spans="1:43">
      <c r="A26" s="5" t="s">
        <v>265</v>
      </c>
      <c r="B26" s="5" t="s">
        <v>193</v>
      </c>
      <c r="C26" s="5" t="s">
        <v>309</v>
      </c>
      <c r="D26" s="84">
        <v>1.3005109451141974</v>
      </c>
      <c r="E26" s="84" t="b">
        <v>1</v>
      </c>
      <c r="F26" s="84">
        <v>1.4953277826243303</v>
      </c>
      <c r="G26" s="84" t="b">
        <v>1</v>
      </c>
      <c r="H26" s="84">
        <v>12.945410332834216</v>
      </c>
      <c r="I26" s="84" t="b">
        <v>0</v>
      </c>
      <c r="J26" s="84">
        <v>53.89762657484291</v>
      </c>
      <c r="K26" s="84" t="b">
        <v>0</v>
      </c>
      <c r="L26" s="84">
        <v>1.5748678734629087</v>
      </c>
      <c r="M26" s="84" t="b">
        <v>1</v>
      </c>
      <c r="N26" s="84">
        <v>1.4740274602645702</v>
      </c>
      <c r="O26" s="84" t="b">
        <v>1</v>
      </c>
      <c r="P26" s="84">
        <v>1.1038877803596265</v>
      </c>
      <c r="Q26" s="84" t="b">
        <v>1</v>
      </c>
      <c r="R26" s="84">
        <v>1.1904346870042612</v>
      </c>
      <c r="S26" s="84" t="b">
        <v>0</v>
      </c>
      <c r="T26" s="84">
        <v>21.099060291995748</v>
      </c>
      <c r="U26" s="84" t="b">
        <v>0</v>
      </c>
      <c r="V26" s="84">
        <v>102.05713037938092</v>
      </c>
      <c r="W26" s="84" t="b">
        <v>0</v>
      </c>
      <c r="X26" s="84">
        <v>1.1296096508829554</v>
      </c>
      <c r="Y26" s="84" t="b">
        <v>1</v>
      </c>
      <c r="Z26" s="84">
        <v>1.2253445440098383</v>
      </c>
      <c r="AA26" s="84" t="b">
        <v>1</v>
      </c>
      <c r="AB26" s="84">
        <v>229.22115582797406</v>
      </c>
      <c r="AC26" s="84" t="b">
        <v>0</v>
      </c>
      <c r="AD26" s="84">
        <v>35.169057461615409</v>
      </c>
      <c r="AE26" s="84" t="b">
        <v>0</v>
      </c>
      <c r="AF26" s="84">
        <v>108.91399128825981</v>
      </c>
      <c r="AG26" s="84" t="b">
        <v>0</v>
      </c>
      <c r="AH26" s="84">
        <v>605.50027023031532</v>
      </c>
      <c r="AI26" s="84" t="b">
        <v>0</v>
      </c>
      <c r="AJ26" s="84">
        <v>43.19424526973382</v>
      </c>
      <c r="AK26" s="84" t="b">
        <v>0</v>
      </c>
      <c r="AL26" s="84">
        <v>35.100542632415063</v>
      </c>
      <c r="AM26" s="84" t="b">
        <v>0</v>
      </c>
      <c r="AN26" s="84">
        <v>23.566579914115639</v>
      </c>
      <c r="AO26" s="84" t="b">
        <v>0</v>
      </c>
      <c r="AP26" s="17" t="s">
        <v>315</v>
      </c>
      <c r="AQ26" s="17" t="b">
        <v>1</v>
      </c>
    </row>
    <row r="27" spans="1:43">
      <c r="A27" s="5" t="s">
        <v>266</v>
      </c>
      <c r="B27" s="5" t="s">
        <v>195</v>
      </c>
      <c r="C27" s="5" t="s">
        <v>272</v>
      </c>
      <c r="D27" s="84">
        <v>0.55008266511558113</v>
      </c>
      <c r="E27" s="84" t="b">
        <v>1</v>
      </c>
      <c r="F27" s="84">
        <v>0.63248517436747587</v>
      </c>
      <c r="G27" s="84" t="b">
        <v>1</v>
      </c>
      <c r="H27" s="84">
        <v>0.49192748902168365</v>
      </c>
      <c r="I27" s="84" t="b">
        <v>0</v>
      </c>
      <c r="J27" s="84">
        <v>0.77501497418290943</v>
      </c>
      <c r="K27" s="84" t="b">
        <v>0</v>
      </c>
      <c r="L27" s="84">
        <v>0.6661285860714643</v>
      </c>
      <c r="M27" s="84" t="b">
        <v>1</v>
      </c>
      <c r="N27" s="84">
        <v>0.6234756861078834</v>
      </c>
      <c r="O27" s="84" t="b">
        <v>1</v>
      </c>
      <c r="P27" s="84">
        <v>0.59706248179604704</v>
      </c>
      <c r="Q27" s="84" t="b">
        <v>0</v>
      </c>
      <c r="R27" s="84">
        <v>0.56414474366207457</v>
      </c>
      <c r="S27" s="84" t="b">
        <v>0</v>
      </c>
      <c r="T27" s="84">
        <v>1.4474060426651749</v>
      </c>
      <c r="U27" s="84" t="b">
        <v>0</v>
      </c>
      <c r="V27" s="84">
        <v>2.7310075884308462</v>
      </c>
      <c r="W27" s="84" t="b">
        <v>0</v>
      </c>
      <c r="X27" s="84">
        <v>0.4777958152773672</v>
      </c>
      <c r="Y27" s="84" t="b">
        <v>1</v>
      </c>
      <c r="Z27" s="84">
        <v>0.51828921162565156</v>
      </c>
      <c r="AA27" s="84" t="b">
        <v>1</v>
      </c>
      <c r="AB27" s="84">
        <v>1.1991858374760402</v>
      </c>
      <c r="AC27" s="84" t="b">
        <v>0</v>
      </c>
      <c r="AD27" s="84">
        <v>0.61955781130191889</v>
      </c>
      <c r="AE27" s="84" t="b">
        <v>1</v>
      </c>
      <c r="AF27" s="84">
        <v>15.895596020236695</v>
      </c>
      <c r="AG27" s="84" t="b">
        <v>0</v>
      </c>
      <c r="AH27" s="84">
        <v>570.94734474875861</v>
      </c>
      <c r="AI27" s="84" t="b">
        <v>0</v>
      </c>
      <c r="AJ27" s="84">
        <v>25.95906849414915</v>
      </c>
      <c r="AK27" s="84" t="b">
        <v>0</v>
      </c>
      <c r="AL27" s="84">
        <v>6.7412787098896647</v>
      </c>
      <c r="AM27" s="84" t="b">
        <v>0</v>
      </c>
      <c r="AN27" s="84">
        <v>1.7734275406911046</v>
      </c>
      <c r="AO27" s="84" t="b">
        <v>0</v>
      </c>
      <c r="AP27" s="17" t="s">
        <v>315</v>
      </c>
      <c r="AQ27" s="17" t="b">
        <v>1</v>
      </c>
    </row>
    <row r="28" spans="1:43">
      <c r="A28" s="5" t="s">
        <v>267</v>
      </c>
      <c r="B28" s="5" t="s">
        <v>197</v>
      </c>
      <c r="C28" s="5" t="s">
        <v>272</v>
      </c>
      <c r="D28" s="84">
        <v>0.73725958955231263</v>
      </c>
      <c r="E28" s="84" t="b">
        <v>1</v>
      </c>
      <c r="F28" s="84">
        <v>0.84770124496489974</v>
      </c>
      <c r="G28" s="84" t="b">
        <v>1</v>
      </c>
      <c r="H28" s="84">
        <v>0.64865458096432149</v>
      </c>
      <c r="I28" s="84" t="b">
        <v>1</v>
      </c>
      <c r="J28" s="84">
        <v>0.78101987713723886</v>
      </c>
      <c r="K28" s="84" t="b">
        <v>0</v>
      </c>
      <c r="L28" s="84">
        <v>0.89279251847160135</v>
      </c>
      <c r="M28" s="84" t="b">
        <v>1</v>
      </c>
      <c r="N28" s="84">
        <v>0.83562609328756432</v>
      </c>
      <c r="O28" s="84" t="b">
        <v>1</v>
      </c>
      <c r="P28" s="84">
        <v>1.4243746634224712</v>
      </c>
      <c r="Q28" s="84" t="b">
        <v>0</v>
      </c>
      <c r="R28" s="84">
        <v>0.91058670315044654</v>
      </c>
      <c r="S28" s="84" t="b">
        <v>0</v>
      </c>
      <c r="T28" s="84">
        <v>0.79431559173362776</v>
      </c>
      <c r="U28" s="84" t="b">
        <v>1</v>
      </c>
      <c r="V28" s="84">
        <v>4.811459508047756</v>
      </c>
      <c r="W28" s="84" t="b">
        <v>0</v>
      </c>
      <c r="X28" s="84">
        <v>0.64037565442493816</v>
      </c>
      <c r="Y28" s="84" t="b">
        <v>1</v>
      </c>
      <c r="Z28" s="84">
        <v>0.69464776053655752</v>
      </c>
      <c r="AA28" s="84" t="b">
        <v>1</v>
      </c>
      <c r="AB28" s="84">
        <v>0.62454614156257304</v>
      </c>
      <c r="AC28" s="84" t="b">
        <v>1</v>
      </c>
      <c r="AD28" s="84">
        <v>0.83037508111332003</v>
      </c>
      <c r="AE28" s="84" t="b">
        <v>1</v>
      </c>
      <c r="AF28" s="84">
        <v>0.96017467421660352</v>
      </c>
      <c r="AG28" s="84" t="b">
        <v>1</v>
      </c>
      <c r="AH28" s="84">
        <v>17.713918410716989</v>
      </c>
      <c r="AI28" s="84" t="b">
        <v>0</v>
      </c>
      <c r="AJ28" s="84">
        <v>1.0689351222400854</v>
      </c>
      <c r="AK28" s="84" t="b">
        <v>0</v>
      </c>
      <c r="AL28" s="84">
        <v>0.8730732130570612</v>
      </c>
      <c r="AM28" s="84" t="b">
        <v>1</v>
      </c>
      <c r="AN28" s="84">
        <v>0.59836190134948886</v>
      </c>
      <c r="AO28" s="84" t="b">
        <v>1</v>
      </c>
      <c r="AP28" s="17" t="s">
        <v>315</v>
      </c>
      <c r="AQ28" s="17" t="b">
        <v>1</v>
      </c>
    </row>
    <row r="29" spans="1:43">
      <c r="A29" s="5" t="s">
        <v>263</v>
      </c>
      <c r="B29" s="5" t="s">
        <v>199</v>
      </c>
      <c r="C29" s="5" t="s">
        <v>272</v>
      </c>
      <c r="D29" s="84">
        <v>0.79964035073864681</v>
      </c>
      <c r="E29" s="84" t="b">
        <v>1</v>
      </c>
      <c r="F29" s="84">
        <v>0.91942665846765814</v>
      </c>
      <c r="G29" s="84" t="b">
        <v>1</v>
      </c>
      <c r="H29" s="84">
        <v>0.70353832487347523</v>
      </c>
      <c r="I29" s="84" t="b">
        <v>1</v>
      </c>
      <c r="J29" s="84">
        <v>2.0371205782275972</v>
      </c>
      <c r="K29" s="84" t="b">
        <v>0</v>
      </c>
      <c r="L29" s="84">
        <v>0.96833317968909927</v>
      </c>
      <c r="M29" s="84" t="b">
        <v>1</v>
      </c>
      <c r="N29" s="84">
        <v>0.90632980810542663</v>
      </c>
      <c r="O29" s="84" t="b">
        <v>1</v>
      </c>
      <c r="P29" s="84">
        <v>0.67874339326330491</v>
      </c>
      <c r="Q29" s="84" t="b">
        <v>1</v>
      </c>
      <c r="R29" s="84">
        <v>1.5251964851801554</v>
      </c>
      <c r="S29" s="84" t="b">
        <v>0</v>
      </c>
      <c r="T29" s="84">
        <v>1.0554943752977537</v>
      </c>
      <c r="U29" s="84" t="b">
        <v>0</v>
      </c>
      <c r="V29" s="84">
        <v>3.116260539371722</v>
      </c>
      <c r="W29" s="84" t="b">
        <v>0</v>
      </c>
      <c r="X29" s="84">
        <v>0.6945589045776851</v>
      </c>
      <c r="Y29" s="84" t="b">
        <v>1</v>
      </c>
      <c r="Z29" s="84">
        <v>0.75342306393405656</v>
      </c>
      <c r="AA29" s="84" t="b">
        <v>1</v>
      </c>
      <c r="AB29" s="84">
        <v>0.67739003028068234</v>
      </c>
      <c r="AC29" s="84" t="b">
        <v>1</v>
      </c>
      <c r="AD29" s="84">
        <v>0.90063449904977189</v>
      </c>
      <c r="AE29" s="84" t="b">
        <v>1</v>
      </c>
      <c r="AF29" s="84">
        <v>1.0414166518026031</v>
      </c>
      <c r="AG29" s="84" t="b">
        <v>1</v>
      </c>
      <c r="AH29" s="84">
        <v>6.382062378546153</v>
      </c>
      <c r="AI29" s="84" t="b">
        <v>0</v>
      </c>
      <c r="AJ29" s="84">
        <v>0.68736316822527821</v>
      </c>
      <c r="AK29" s="84" t="b">
        <v>1</v>
      </c>
      <c r="AL29" s="84">
        <v>1.2145002521493706</v>
      </c>
      <c r="AM29" s="84" t="b">
        <v>0</v>
      </c>
      <c r="AN29" s="84">
        <v>0.70311325016402137</v>
      </c>
      <c r="AO29" s="84" t="b">
        <v>0</v>
      </c>
      <c r="AP29" s="17" t="s">
        <v>315</v>
      </c>
      <c r="AQ29" s="17" t="b">
        <v>1</v>
      </c>
    </row>
    <row r="30" spans="1:43">
      <c r="A30" s="5" t="s">
        <v>264</v>
      </c>
      <c r="B30" s="5" t="s">
        <v>201</v>
      </c>
      <c r="C30" s="5" t="s">
        <v>272</v>
      </c>
      <c r="D30" s="84">
        <v>0.50718686400863022</v>
      </c>
      <c r="E30" s="84" t="b">
        <v>1</v>
      </c>
      <c r="F30" s="84">
        <v>0.5831635724277715</v>
      </c>
      <c r="G30" s="84" t="b">
        <v>1</v>
      </c>
      <c r="H30" s="84">
        <v>0.61445866806384641</v>
      </c>
      <c r="I30" s="84" t="b">
        <v>0</v>
      </c>
      <c r="J30" s="84">
        <v>0.79590399016968227</v>
      </c>
      <c r="K30" s="84" t="b">
        <v>0</v>
      </c>
      <c r="L30" s="84">
        <v>0.61418344918231682</v>
      </c>
      <c r="M30" s="84" t="b">
        <v>1</v>
      </c>
      <c r="N30" s="84">
        <v>0.57485664987505813</v>
      </c>
      <c r="O30" s="84" t="b">
        <v>1</v>
      </c>
      <c r="P30" s="84">
        <v>0.8411093163446709</v>
      </c>
      <c r="Q30" s="84" t="b">
        <v>0</v>
      </c>
      <c r="R30" s="84">
        <v>0.38624844400003772</v>
      </c>
      <c r="S30" s="84" t="b">
        <v>0</v>
      </c>
      <c r="T30" s="84">
        <v>1.3803032467726684</v>
      </c>
      <c r="U30" s="84" t="b">
        <v>0</v>
      </c>
      <c r="V30" s="84">
        <v>4.7589747034787839</v>
      </c>
      <c r="W30" s="84" t="b">
        <v>0</v>
      </c>
      <c r="X30" s="84">
        <v>0.44053698935605778</v>
      </c>
      <c r="Y30" s="84" t="b">
        <v>1</v>
      </c>
      <c r="Z30" s="84">
        <v>0.47787268453312637</v>
      </c>
      <c r="AA30" s="84" t="b">
        <v>1</v>
      </c>
      <c r="AB30" s="84">
        <v>0.42964730938279028</v>
      </c>
      <c r="AC30" s="84" t="b">
        <v>1</v>
      </c>
      <c r="AD30" s="84">
        <v>0.57124429347404704</v>
      </c>
      <c r="AE30" s="84" t="b">
        <v>1</v>
      </c>
      <c r="AF30" s="84">
        <v>13.662778626704226</v>
      </c>
      <c r="AG30" s="84" t="b">
        <v>0</v>
      </c>
      <c r="AH30" s="84">
        <v>26.681950377985462</v>
      </c>
      <c r="AI30" s="84" t="b">
        <v>0</v>
      </c>
      <c r="AJ30" s="84">
        <v>1.4615930179913459</v>
      </c>
      <c r="AK30" s="84" t="b">
        <v>0</v>
      </c>
      <c r="AL30" s="84">
        <v>0.81327493609887391</v>
      </c>
      <c r="AM30" s="84" t="b">
        <v>0</v>
      </c>
      <c r="AN30" s="84">
        <v>0.41163424740527566</v>
      </c>
      <c r="AO30" s="84" t="b">
        <v>1</v>
      </c>
      <c r="AP30" s="17" t="s">
        <v>315</v>
      </c>
      <c r="AQ30" s="17" t="b">
        <v>1</v>
      </c>
    </row>
    <row r="31" spans="1:43">
      <c r="A31" s="5" t="s">
        <v>268</v>
      </c>
      <c r="B31" s="5" t="s">
        <v>203</v>
      </c>
      <c r="C31" s="5" t="s">
        <v>272</v>
      </c>
      <c r="D31" s="84">
        <v>0.65058686405359678</v>
      </c>
      <c r="E31" s="84" t="b">
        <v>1</v>
      </c>
      <c r="F31" s="84">
        <v>0.74804492533075662</v>
      </c>
      <c r="G31" s="84" t="b">
        <v>1</v>
      </c>
      <c r="H31" s="84">
        <v>0.71652435416867477</v>
      </c>
      <c r="I31" s="84" t="b">
        <v>0</v>
      </c>
      <c r="J31" s="84">
        <v>0.91566267243964616</v>
      </c>
      <c r="K31" s="84" t="b">
        <v>0</v>
      </c>
      <c r="L31" s="84">
        <v>0.78783523886838269</v>
      </c>
      <c r="M31" s="84" t="b">
        <v>1</v>
      </c>
      <c r="N31" s="84">
        <v>0.73738933647975291</v>
      </c>
      <c r="O31" s="84" t="b">
        <v>1</v>
      </c>
      <c r="P31" s="84">
        <v>0.55222517887244105</v>
      </c>
      <c r="Q31" s="84" t="b">
        <v>1</v>
      </c>
      <c r="R31" s="84">
        <v>0.49545479538147097</v>
      </c>
      <c r="S31" s="84" t="b">
        <v>0</v>
      </c>
      <c r="T31" s="84">
        <v>0.70093532484081744</v>
      </c>
      <c r="U31" s="84" t="b">
        <v>1</v>
      </c>
      <c r="V31" s="84">
        <v>2.4280834243783183</v>
      </c>
      <c r="W31" s="84" t="b">
        <v>0</v>
      </c>
      <c r="X31" s="84">
        <v>0.56509266848814421</v>
      </c>
      <c r="Y31" s="84" t="b">
        <v>1</v>
      </c>
      <c r="Z31" s="84">
        <v>0.61298450987088304</v>
      </c>
      <c r="AA31" s="84" t="b">
        <v>1</v>
      </c>
      <c r="AB31" s="84">
        <v>0.55112408363884346</v>
      </c>
      <c r="AC31" s="84" t="b">
        <v>1</v>
      </c>
      <c r="AD31" s="84">
        <v>0.73275563677348898</v>
      </c>
      <c r="AE31" s="84" t="b">
        <v>1</v>
      </c>
      <c r="AF31" s="84">
        <v>8.1759419643293025</v>
      </c>
      <c r="AG31" s="84" t="b">
        <v>0</v>
      </c>
      <c r="AH31" s="84">
        <v>24.150869444324922</v>
      </c>
      <c r="AI31" s="84" t="b">
        <v>0</v>
      </c>
      <c r="AJ31" s="84">
        <v>0.55923822211891772</v>
      </c>
      <c r="AK31" s="84" t="b">
        <v>1</v>
      </c>
      <c r="AL31" s="84">
        <v>0.81608851894439083</v>
      </c>
      <c r="AM31" s="84" t="b">
        <v>0</v>
      </c>
      <c r="AN31" s="84">
        <v>0.52801808004219875</v>
      </c>
      <c r="AO31" s="84" t="b">
        <v>1</v>
      </c>
      <c r="AP31" s="17" t="s">
        <v>315</v>
      </c>
      <c r="AQ31" s="17" t="b">
        <v>1</v>
      </c>
    </row>
    <row r="32" spans="1:43">
      <c r="A32" s="5" t="s">
        <v>265</v>
      </c>
      <c r="B32" s="5" t="s">
        <v>205</v>
      </c>
      <c r="C32" s="5" t="s">
        <v>272</v>
      </c>
      <c r="D32" s="84">
        <v>1.2113228659442148</v>
      </c>
      <c r="E32" s="84" t="b">
        <v>1</v>
      </c>
      <c r="F32" s="84">
        <v>1.392779308762726</v>
      </c>
      <c r="G32" s="84" t="b">
        <v>1</v>
      </c>
      <c r="H32" s="84">
        <v>1.3641407782976305</v>
      </c>
      <c r="I32" s="84" t="b">
        <v>0</v>
      </c>
      <c r="J32" s="84">
        <v>1.3331870386985434</v>
      </c>
      <c r="K32" s="84" t="b">
        <v>0</v>
      </c>
      <c r="L32" s="84">
        <v>1.4668645989742501</v>
      </c>
      <c r="M32" s="84" t="b">
        <v>1</v>
      </c>
      <c r="N32" s="84">
        <v>1.3729397467634268</v>
      </c>
      <c r="O32" s="84" t="b">
        <v>1</v>
      </c>
      <c r="P32" s="84">
        <v>1.0281839724683013</v>
      </c>
      <c r="Q32" s="84" t="b">
        <v>1</v>
      </c>
      <c r="R32" s="84">
        <v>0.9224836157126064</v>
      </c>
      <c r="S32" s="84" t="b">
        <v>0</v>
      </c>
      <c r="T32" s="84">
        <v>4.1141457932741785</v>
      </c>
      <c r="U32" s="84" t="b">
        <v>0</v>
      </c>
      <c r="V32" s="84">
        <v>6.9140267370377861</v>
      </c>
      <c r="W32" s="84" t="b">
        <v>0</v>
      </c>
      <c r="X32" s="84">
        <v>1.0521418561268883</v>
      </c>
      <c r="Y32" s="84" t="b">
        <v>1</v>
      </c>
      <c r="Z32" s="84">
        <v>1.1413113210583317</v>
      </c>
      <c r="AA32" s="84" t="b">
        <v>1</v>
      </c>
      <c r="AB32" s="84">
        <v>1.0261338514041769</v>
      </c>
      <c r="AC32" s="84" t="b">
        <v>1</v>
      </c>
      <c r="AD32" s="84">
        <v>1.3643122955832041</v>
      </c>
      <c r="AE32" s="84" t="b">
        <v>1</v>
      </c>
      <c r="AF32" s="84">
        <v>58.38521480824911</v>
      </c>
      <c r="AG32" s="84" t="b">
        <v>0</v>
      </c>
      <c r="AH32" s="84">
        <v>94.785847617802659</v>
      </c>
      <c r="AI32" s="84" t="b">
        <v>0</v>
      </c>
      <c r="AJ32" s="84">
        <v>2.2061016409048566</v>
      </c>
      <c r="AK32" s="84" t="b">
        <v>0</v>
      </c>
      <c r="AL32" s="84">
        <v>1.560352496530536</v>
      </c>
      <c r="AM32" s="84" t="b">
        <v>0</v>
      </c>
      <c r="AN32" s="84">
        <v>0.98311295435929091</v>
      </c>
      <c r="AO32" s="84" t="b">
        <v>1</v>
      </c>
      <c r="AP32" s="17" t="s">
        <v>315</v>
      </c>
      <c r="AQ32" s="17" t="b">
        <v>1</v>
      </c>
    </row>
    <row r="33" spans="1:43">
      <c r="A33" s="5" t="s">
        <v>268</v>
      </c>
      <c r="B33" s="5" t="s">
        <v>220</v>
      </c>
      <c r="C33" s="5" t="s">
        <v>310</v>
      </c>
      <c r="D33" s="84">
        <v>0.73499435146479164</v>
      </c>
      <c r="E33" s="84" t="b">
        <v>1</v>
      </c>
      <c r="F33" s="84">
        <v>0.84509667369292818</v>
      </c>
      <c r="G33" s="84" t="b">
        <v>1</v>
      </c>
      <c r="H33" s="84">
        <v>1.585236958129191</v>
      </c>
      <c r="I33" s="84" t="b">
        <v>0</v>
      </c>
      <c r="J33" s="84">
        <v>7.9708951352072361</v>
      </c>
      <c r="K33" s="84" t="b">
        <v>0</v>
      </c>
      <c r="L33" s="84">
        <v>0.89004940377257957</v>
      </c>
      <c r="M33" s="84" t="b">
        <v>1</v>
      </c>
      <c r="N33" s="84">
        <v>0.83305862305012623</v>
      </c>
      <c r="O33" s="84" t="b">
        <v>1</v>
      </c>
      <c r="P33" s="84">
        <v>0.62387116868446468</v>
      </c>
      <c r="Q33" s="84" t="b">
        <v>1</v>
      </c>
      <c r="R33" s="84">
        <v>0.55973536530169665</v>
      </c>
      <c r="S33" s="84" t="b">
        <v>0</v>
      </c>
      <c r="T33" s="84">
        <v>6.2569202735627796</v>
      </c>
      <c r="U33" s="84" t="b">
        <v>0</v>
      </c>
      <c r="V33" s="84">
        <v>31.723039774858165</v>
      </c>
      <c r="W33" s="84" t="b">
        <v>0</v>
      </c>
      <c r="X33" s="84">
        <v>0.63840809327920189</v>
      </c>
      <c r="Y33" s="84" t="b">
        <v>1</v>
      </c>
      <c r="Z33" s="84">
        <v>0.69251344775598844</v>
      </c>
      <c r="AA33" s="84" t="b">
        <v>1</v>
      </c>
      <c r="AB33" s="84">
        <v>17.976069133952471</v>
      </c>
      <c r="AC33" s="84" t="b">
        <v>0</v>
      </c>
      <c r="AD33" s="84">
        <v>4.2990587888814984</v>
      </c>
      <c r="AE33" s="84" t="b">
        <v>0</v>
      </c>
      <c r="AF33" s="84">
        <v>16.868256072379371</v>
      </c>
      <c r="AG33" s="84" t="b">
        <v>0</v>
      </c>
      <c r="AH33" s="84">
        <v>1839.7243779088622</v>
      </c>
      <c r="AI33" s="84" t="b">
        <v>0</v>
      </c>
      <c r="AJ33" s="84">
        <v>28.858633592976016</v>
      </c>
      <c r="AK33" s="84" t="b">
        <v>0</v>
      </c>
      <c r="AL33" s="84">
        <v>72.512310156988363</v>
      </c>
      <c r="AM33" s="84" t="b">
        <v>0</v>
      </c>
      <c r="AN33" s="84">
        <v>8.8359349213321021</v>
      </c>
      <c r="AO33" s="84" t="b">
        <v>0</v>
      </c>
      <c r="AP33" s="17" t="s">
        <v>315</v>
      </c>
      <c r="AQ33" s="17" t="b">
        <v>1</v>
      </c>
    </row>
    <row r="34" spans="1:43">
      <c r="A34" s="5" t="s">
        <v>268</v>
      </c>
      <c r="B34" s="5" t="s">
        <v>269</v>
      </c>
      <c r="C34" s="5" t="s">
        <v>310</v>
      </c>
      <c r="D34" s="84">
        <v>0.86144716840076141</v>
      </c>
      <c r="E34" s="84" t="b">
        <v>1</v>
      </c>
      <c r="F34" s="84">
        <v>0.9904921515747851</v>
      </c>
      <c r="G34" s="84" t="b">
        <v>1</v>
      </c>
      <c r="H34" s="84">
        <v>7.1874262329221361</v>
      </c>
      <c r="I34" s="84" t="b">
        <v>0</v>
      </c>
      <c r="J34" s="84">
        <v>28.011586481839579</v>
      </c>
      <c r="K34" s="84" t="b">
        <v>0</v>
      </c>
      <c r="L34" s="84">
        <v>1.0431788177536807</v>
      </c>
      <c r="M34" s="84" t="b">
        <v>1</v>
      </c>
      <c r="N34" s="84">
        <v>0.97638300281923385</v>
      </c>
      <c r="O34" s="84" t="b">
        <v>1</v>
      </c>
      <c r="P34" s="84">
        <v>13.45161994208028</v>
      </c>
      <c r="Q34" s="84" t="b">
        <v>0</v>
      </c>
      <c r="R34" s="84">
        <v>0.65603557977276561</v>
      </c>
      <c r="S34" s="84" t="b">
        <v>0</v>
      </c>
      <c r="T34" s="84">
        <v>43.972193047227236</v>
      </c>
      <c r="U34" s="84" t="b">
        <v>0</v>
      </c>
      <c r="V34" s="84">
        <v>210.23176985516164</v>
      </c>
      <c r="W34" s="84" t="b">
        <v>0</v>
      </c>
      <c r="X34" s="84">
        <v>1.2250391691193825</v>
      </c>
      <c r="Y34" s="84" t="b">
        <v>0</v>
      </c>
      <c r="Z34" s="84">
        <v>12.307425976966382</v>
      </c>
      <c r="AA34" s="84" t="b">
        <v>0</v>
      </c>
      <c r="AB34" s="84">
        <v>380.79569151636878</v>
      </c>
      <c r="AC34" s="84" t="b">
        <v>0</v>
      </c>
      <c r="AD34" s="84">
        <v>37.35100833069604</v>
      </c>
      <c r="AE34" s="84" t="b">
        <v>0</v>
      </c>
      <c r="AF34" s="84">
        <v>146.6738226541687</v>
      </c>
      <c r="AG34" s="84" t="b">
        <v>0</v>
      </c>
      <c r="AH34" s="84">
        <v>1532.2948443776656</v>
      </c>
      <c r="AI34" s="84" t="b">
        <v>0</v>
      </c>
      <c r="AJ34" s="84">
        <v>30.317276555670102</v>
      </c>
      <c r="AK34" s="84" t="b">
        <v>0</v>
      </c>
      <c r="AL34" s="84">
        <v>178.78230096851524</v>
      </c>
      <c r="AM34" s="84" t="b">
        <v>0</v>
      </c>
      <c r="AN34" s="84">
        <v>7.7319881053329809</v>
      </c>
      <c r="AO34" s="84" t="b">
        <v>0</v>
      </c>
      <c r="AP34" s="17" t="s">
        <v>315</v>
      </c>
      <c r="AQ34" s="17" t="b">
        <v>1</v>
      </c>
    </row>
    <row r="35" spans="1:43">
      <c r="A35" s="5" t="s">
        <v>268</v>
      </c>
      <c r="B35" s="5" t="s">
        <v>270</v>
      </c>
      <c r="C35" s="5" t="s">
        <v>310</v>
      </c>
      <c r="D35" s="84">
        <v>0.89705543309196212</v>
      </c>
      <c r="E35" s="84" t="b">
        <v>1</v>
      </c>
      <c r="F35" s="84">
        <v>1.0314345424741695</v>
      </c>
      <c r="G35" s="84" t="b">
        <v>1</v>
      </c>
      <c r="H35" s="84">
        <v>39.074449970764995</v>
      </c>
      <c r="I35" s="84" t="b">
        <v>0</v>
      </c>
      <c r="J35" s="84">
        <v>14.789905998688978</v>
      </c>
      <c r="K35" s="84" t="b">
        <v>0</v>
      </c>
      <c r="L35" s="84">
        <v>1.086299033160258</v>
      </c>
      <c r="M35" s="84" t="b">
        <v>1</v>
      </c>
      <c r="N35" s="84">
        <v>1.0167421863881119</v>
      </c>
      <c r="O35" s="84" t="b">
        <v>1</v>
      </c>
      <c r="P35" s="84">
        <v>4.8830677917831169</v>
      </c>
      <c r="Q35" s="84" t="b">
        <v>0</v>
      </c>
      <c r="R35" s="84">
        <v>0.68315307394801639</v>
      </c>
      <c r="S35" s="84" t="b">
        <v>0</v>
      </c>
      <c r="T35" s="84">
        <v>13.456535549782803</v>
      </c>
      <c r="U35" s="84" t="b">
        <v>0</v>
      </c>
      <c r="V35" s="84">
        <v>60.890344525163286</v>
      </c>
      <c r="W35" s="84" t="b">
        <v>0</v>
      </c>
      <c r="X35" s="84">
        <v>0.77917258474798168</v>
      </c>
      <c r="Y35" s="84" t="b">
        <v>1</v>
      </c>
      <c r="Z35" s="84">
        <v>0.84520778909484506</v>
      </c>
      <c r="AA35" s="84" t="b">
        <v>1</v>
      </c>
      <c r="AB35" s="84">
        <v>34.080288574904024</v>
      </c>
      <c r="AC35" s="84" t="b">
        <v>0</v>
      </c>
      <c r="AD35" s="84">
        <v>3.5306822167120155</v>
      </c>
      <c r="AE35" s="84" t="b">
        <v>0</v>
      </c>
      <c r="AF35" s="84">
        <v>13.310729838905802</v>
      </c>
      <c r="AG35" s="84" t="b">
        <v>0</v>
      </c>
      <c r="AH35" s="84">
        <v>649.13822974219636</v>
      </c>
      <c r="AI35" s="84" t="b">
        <v>0</v>
      </c>
      <c r="AJ35" s="84">
        <v>3.1108270209724118</v>
      </c>
      <c r="AK35" s="84" t="b">
        <v>0</v>
      </c>
      <c r="AL35" s="84">
        <v>15.276023324297096</v>
      </c>
      <c r="AM35" s="84" t="b">
        <v>0</v>
      </c>
      <c r="AN35" s="84">
        <v>9.874375688789037</v>
      </c>
      <c r="AO35" s="84" t="b">
        <v>0</v>
      </c>
      <c r="AP35" s="17" t="s">
        <v>315</v>
      </c>
      <c r="AQ35" s="17" t="b">
        <v>1</v>
      </c>
    </row>
    <row r="36" spans="1:43">
      <c r="A36" s="5" t="s">
        <v>266</v>
      </c>
      <c r="B36" s="5" t="s">
        <v>207</v>
      </c>
      <c r="C36" s="5" t="s">
        <v>310</v>
      </c>
      <c r="D36" s="84">
        <v>1.2286749946954434</v>
      </c>
      <c r="E36" s="84" t="b">
        <v>1</v>
      </c>
      <c r="F36" s="84">
        <v>1.4127307903760609</v>
      </c>
      <c r="G36" s="84" t="b">
        <v>1</v>
      </c>
      <c r="H36" s="84">
        <v>1.7129714171544761</v>
      </c>
      <c r="I36" s="84" t="b">
        <v>0</v>
      </c>
      <c r="J36" s="84">
        <v>6.8857467689631697</v>
      </c>
      <c r="K36" s="84" t="b">
        <v>0</v>
      </c>
      <c r="L36" s="84">
        <v>1.4878773480089016</v>
      </c>
      <c r="M36" s="84" t="b">
        <v>1</v>
      </c>
      <c r="N36" s="84">
        <v>1.3926070278189595</v>
      </c>
      <c r="O36" s="84" t="b">
        <v>1</v>
      </c>
      <c r="P36" s="84">
        <v>6.2209644072444199</v>
      </c>
      <c r="Q36" s="84" t="b">
        <v>0</v>
      </c>
      <c r="R36" s="84">
        <v>0.93569813920652778</v>
      </c>
      <c r="S36" s="84" t="b">
        <v>0</v>
      </c>
      <c r="T36" s="84">
        <v>13.823362256018557</v>
      </c>
      <c r="U36" s="84" t="b">
        <v>0</v>
      </c>
      <c r="V36" s="84">
        <v>68.028563066206388</v>
      </c>
      <c r="W36" s="84" t="b">
        <v>0</v>
      </c>
      <c r="X36" s="84">
        <v>1.0672137262825294</v>
      </c>
      <c r="Y36" s="84" t="b">
        <v>1</v>
      </c>
      <c r="Z36" s="84">
        <v>1.1576605385502361</v>
      </c>
      <c r="AA36" s="84" t="b">
        <v>1</v>
      </c>
      <c r="AB36" s="84">
        <v>87.215540445063212</v>
      </c>
      <c r="AC36" s="84" t="b">
        <v>0</v>
      </c>
      <c r="AD36" s="84">
        <v>16.905861956159679</v>
      </c>
      <c r="AE36" s="84" t="b">
        <v>0</v>
      </c>
      <c r="AF36" s="84">
        <v>57.509561511553613</v>
      </c>
      <c r="AG36" s="84" t="b">
        <v>0</v>
      </c>
      <c r="AH36" s="84">
        <v>2330.6133868251686</v>
      </c>
      <c r="AI36" s="84" t="b">
        <v>0</v>
      </c>
      <c r="AJ36" s="84">
        <v>34.530676473845013</v>
      </c>
      <c r="AK36" s="84" t="b">
        <v>0</v>
      </c>
      <c r="AL36" s="84">
        <v>6.0343463629879093</v>
      </c>
      <c r="AM36" s="84" t="b">
        <v>0</v>
      </c>
      <c r="AN36" s="84">
        <v>3.2647081997196463</v>
      </c>
      <c r="AO36" s="84" t="b">
        <v>0</v>
      </c>
      <c r="AP36" s="17" t="s">
        <v>315</v>
      </c>
      <c r="AQ36" s="17" t="b">
        <v>1</v>
      </c>
    </row>
    <row r="37" spans="1:43">
      <c r="A37" s="5" t="s">
        <v>267</v>
      </c>
      <c r="B37" s="5" t="s">
        <v>209</v>
      </c>
      <c r="C37" s="5" t="s">
        <v>310</v>
      </c>
      <c r="D37" s="84">
        <v>1.3612667330768011</v>
      </c>
      <c r="E37" s="84" t="b">
        <v>1</v>
      </c>
      <c r="F37" s="84">
        <v>1.565184801542181</v>
      </c>
      <c r="G37" s="84" t="b">
        <v>1</v>
      </c>
      <c r="H37" s="84">
        <v>21.525596021677739</v>
      </c>
      <c r="I37" s="84" t="b">
        <v>0</v>
      </c>
      <c r="J37" s="84">
        <v>8.1564097584067312</v>
      </c>
      <c r="K37" s="84" t="b">
        <v>0</v>
      </c>
      <c r="L37" s="84">
        <v>1.6484407556817708</v>
      </c>
      <c r="M37" s="84" t="b">
        <v>1</v>
      </c>
      <c r="N37" s="84">
        <v>1.5428893950013252</v>
      </c>
      <c r="O37" s="84" t="b">
        <v>1</v>
      </c>
      <c r="P37" s="84">
        <v>5.2856326711501467</v>
      </c>
      <c r="Q37" s="84" t="b">
        <v>0</v>
      </c>
      <c r="R37" s="84">
        <v>2.4854376454073646</v>
      </c>
      <c r="S37" s="84" t="b">
        <v>0</v>
      </c>
      <c r="T37" s="84">
        <v>5.4369259765104498</v>
      </c>
      <c r="U37" s="84" t="b">
        <v>0</v>
      </c>
      <c r="V37" s="84">
        <v>37.536479938965066</v>
      </c>
      <c r="W37" s="84" t="b">
        <v>0</v>
      </c>
      <c r="X37" s="84">
        <v>1.1823814669813808</v>
      </c>
      <c r="Y37" s="84" t="b">
        <v>1</v>
      </c>
      <c r="Z37" s="84">
        <v>1.2825887937231368</v>
      </c>
      <c r="AA37" s="84" t="b">
        <v>1</v>
      </c>
      <c r="AB37" s="84">
        <v>15.647658711213813</v>
      </c>
      <c r="AC37" s="84" t="b">
        <v>0</v>
      </c>
      <c r="AD37" s="84">
        <v>3.6863215443198549</v>
      </c>
      <c r="AE37" s="84" t="b">
        <v>0</v>
      </c>
      <c r="AF37" s="84">
        <v>398.95498636542607</v>
      </c>
      <c r="AG37" s="84" t="b">
        <v>0</v>
      </c>
      <c r="AH37" s="84">
        <v>385.35522331863319</v>
      </c>
      <c r="AI37" s="84" t="b">
        <v>0</v>
      </c>
      <c r="AJ37" s="84">
        <v>2.5924523988584296</v>
      </c>
      <c r="AK37" s="84" t="b">
        <v>0</v>
      </c>
      <c r="AL37" s="84">
        <v>2.0156191290184773</v>
      </c>
      <c r="AM37" s="84" t="b">
        <v>0</v>
      </c>
      <c r="AN37" s="84">
        <v>2.3704439760838558</v>
      </c>
      <c r="AO37" s="84" t="b">
        <v>0</v>
      </c>
      <c r="AP37" s="17" t="s">
        <v>315</v>
      </c>
      <c r="AQ37" s="17" t="b">
        <v>1</v>
      </c>
    </row>
    <row r="38" spans="1:43">
      <c r="A38" s="5" t="s">
        <v>263</v>
      </c>
      <c r="B38" s="5" t="s">
        <v>213</v>
      </c>
      <c r="C38" s="5" t="s">
        <v>310</v>
      </c>
      <c r="D38" s="84">
        <v>1.3789306702447983</v>
      </c>
      <c r="E38" s="84" t="b">
        <v>1</v>
      </c>
      <c r="F38" s="84">
        <v>1.5854948005445479</v>
      </c>
      <c r="G38" s="84" t="b">
        <v>1</v>
      </c>
      <c r="H38" s="84">
        <v>11.39323620052285</v>
      </c>
      <c r="I38" s="84" t="b">
        <v>0</v>
      </c>
      <c r="J38" s="84">
        <v>10.523548930956288</v>
      </c>
      <c r="K38" s="84" t="b">
        <v>0</v>
      </c>
      <c r="L38" s="84">
        <v>1.6698310925099651</v>
      </c>
      <c r="M38" s="84" t="b">
        <v>1</v>
      </c>
      <c r="N38" s="84">
        <v>1.56291008651479</v>
      </c>
      <c r="O38" s="84" t="b">
        <v>1</v>
      </c>
      <c r="P38" s="84">
        <v>1.8245572958290106</v>
      </c>
      <c r="Q38" s="84" t="b">
        <v>0</v>
      </c>
      <c r="R38" s="84">
        <v>1.0501254341573791</v>
      </c>
      <c r="S38" s="84" t="b">
        <v>0</v>
      </c>
      <c r="T38" s="84">
        <v>194.95292814666274</v>
      </c>
      <c r="U38" s="84" t="b">
        <v>0</v>
      </c>
      <c r="V38" s="84">
        <v>164.93462480437165</v>
      </c>
      <c r="W38" s="84" t="b">
        <v>0</v>
      </c>
      <c r="X38" s="84">
        <v>1.1977241705337969</v>
      </c>
      <c r="Y38" s="84" t="b">
        <v>1</v>
      </c>
      <c r="Z38" s="84">
        <v>1.2992317978561296</v>
      </c>
      <c r="AA38" s="84" t="b">
        <v>1</v>
      </c>
      <c r="AB38" s="84">
        <v>152.82131431039798</v>
      </c>
      <c r="AC38" s="84" t="b">
        <v>0</v>
      </c>
      <c r="AD38" s="84">
        <v>28.964670870842262</v>
      </c>
      <c r="AE38" s="84" t="b">
        <v>0</v>
      </c>
      <c r="AF38" s="84">
        <v>28.605551479830105</v>
      </c>
      <c r="AG38" s="84" t="b">
        <v>0</v>
      </c>
      <c r="AH38" s="84">
        <v>1422.9882038356391</v>
      </c>
      <c r="AI38" s="84" t="b">
        <v>0</v>
      </c>
      <c r="AJ38" s="84">
        <v>33.56826613752397</v>
      </c>
      <c r="AK38" s="84" t="b">
        <v>0</v>
      </c>
      <c r="AL38" s="84">
        <v>6.8178019905385465</v>
      </c>
      <c r="AM38" s="84" t="b">
        <v>0</v>
      </c>
      <c r="AN38" s="84">
        <v>3.1158398100423583</v>
      </c>
      <c r="AO38" s="84" t="b">
        <v>0</v>
      </c>
      <c r="AP38" s="17" t="s">
        <v>315</v>
      </c>
      <c r="AQ38" s="17" t="b">
        <v>1</v>
      </c>
    </row>
    <row r="39" spans="1:43">
      <c r="A39" s="5" t="s">
        <v>264</v>
      </c>
      <c r="B39" s="5" t="s">
        <v>216</v>
      </c>
      <c r="C39" s="5" t="s">
        <v>310</v>
      </c>
      <c r="D39" s="84">
        <v>1.2461743888075392</v>
      </c>
      <c r="E39" s="84" t="b">
        <v>1</v>
      </c>
      <c r="F39" s="84">
        <v>1.4328515977350575</v>
      </c>
      <c r="G39" s="84" t="b">
        <v>1</v>
      </c>
      <c r="H39" s="84">
        <v>1.2676619806353422</v>
      </c>
      <c r="I39" s="84" t="b">
        <v>0</v>
      </c>
      <c r="J39" s="84">
        <v>8.6904823640380453</v>
      </c>
      <c r="K39" s="84" t="b">
        <v>0</v>
      </c>
      <c r="L39" s="84">
        <v>1.5090684296339669</v>
      </c>
      <c r="M39" s="84" t="b">
        <v>1</v>
      </c>
      <c r="N39" s="84">
        <v>1.4124412226453293</v>
      </c>
      <c r="O39" s="84" t="b">
        <v>1</v>
      </c>
      <c r="P39" s="84">
        <v>1.0577663226671072</v>
      </c>
      <c r="Q39" s="84" t="b">
        <v>1</v>
      </c>
      <c r="R39" s="84">
        <v>1.3968021780621502</v>
      </c>
      <c r="S39" s="84" t="b">
        <v>0</v>
      </c>
      <c r="T39" s="84">
        <v>2.2243250426633248</v>
      </c>
      <c r="U39" s="84" t="b">
        <v>0</v>
      </c>
      <c r="V39" s="84">
        <v>58.847262204868791</v>
      </c>
      <c r="W39" s="84" t="b">
        <v>0</v>
      </c>
      <c r="X39" s="84">
        <v>1.0824135095276386</v>
      </c>
      <c r="Y39" s="84" t="b">
        <v>1</v>
      </c>
      <c r="Z39" s="84">
        <v>1.1741485098197526</v>
      </c>
      <c r="AA39" s="84" t="b">
        <v>1</v>
      </c>
      <c r="AB39" s="84">
        <v>24.847052656480422</v>
      </c>
      <c r="AC39" s="84" t="b">
        <v>0</v>
      </c>
      <c r="AD39" s="84">
        <v>2.6079352019082034</v>
      </c>
      <c r="AE39" s="84" t="b">
        <v>0</v>
      </c>
      <c r="AF39" s="84">
        <v>6.9982217348140781</v>
      </c>
      <c r="AG39" s="84" t="b">
        <v>0</v>
      </c>
      <c r="AH39" s="84">
        <v>42.024158063750228</v>
      </c>
      <c r="AI39" s="84" t="b">
        <v>0</v>
      </c>
      <c r="AJ39" s="84">
        <v>4.3756833644871636</v>
      </c>
      <c r="AK39" s="84" t="b">
        <v>0</v>
      </c>
      <c r="AL39" s="84">
        <v>4.6471224963695024</v>
      </c>
      <c r="AM39" s="84" t="b">
        <v>0</v>
      </c>
      <c r="AN39" s="84">
        <v>1.0113985457316421</v>
      </c>
      <c r="AO39" s="84" t="b">
        <v>1</v>
      </c>
      <c r="AP39" s="17" t="s">
        <v>315</v>
      </c>
      <c r="AQ39" s="17" t="b">
        <v>1</v>
      </c>
    </row>
    <row r="40" spans="1:43">
      <c r="A40" s="5" t="s">
        <v>268</v>
      </c>
      <c r="B40" s="5" t="s">
        <v>218</v>
      </c>
      <c r="C40" s="5" t="s">
        <v>310</v>
      </c>
      <c r="D40" s="84">
        <v>1.9287108397829029</v>
      </c>
      <c r="E40" s="84" t="b">
        <v>1</v>
      </c>
      <c r="F40" s="84">
        <v>2.2176321654277427</v>
      </c>
      <c r="G40" s="84" t="b">
        <v>1</v>
      </c>
      <c r="H40" s="84">
        <v>1.6969153596773301</v>
      </c>
      <c r="I40" s="84" t="b">
        <v>1</v>
      </c>
      <c r="J40" s="84">
        <v>4.2894429920638313</v>
      </c>
      <c r="K40" s="84" t="b">
        <v>0</v>
      </c>
      <c r="L40" s="84">
        <v>2.3355933682719145</v>
      </c>
      <c r="M40" s="84" t="b">
        <v>1</v>
      </c>
      <c r="N40" s="84">
        <v>2.1860429175398428</v>
      </c>
      <c r="O40" s="84" t="b">
        <v>1</v>
      </c>
      <c r="P40" s="84">
        <v>7.4694796063379334</v>
      </c>
      <c r="Q40" s="84" t="b">
        <v>0</v>
      </c>
      <c r="R40" s="84">
        <v>1.4688108341454917</v>
      </c>
      <c r="S40" s="84" t="b">
        <v>0</v>
      </c>
      <c r="T40" s="84">
        <v>5.2148836071897575</v>
      </c>
      <c r="U40" s="84" t="b">
        <v>0</v>
      </c>
      <c r="V40" s="84">
        <v>26.621497848310472</v>
      </c>
      <c r="W40" s="84" t="b">
        <v>0</v>
      </c>
      <c r="X40" s="84">
        <v>1.675257241445228</v>
      </c>
      <c r="Y40" s="84" t="b">
        <v>1</v>
      </c>
      <c r="Z40" s="84">
        <v>1.8172359974202983</v>
      </c>
      <c r="AA40" s="84" t="b">
        <v>1</v>
      </c>
      <c r="AB40" s="84">
        <v>15.373215747692253</v>
      </c>
      <c r="AC40" s="84" t="b">
        <v>0</v>
      </c>
      <c r="AD40" s="84">
        <v>4.0554647687201664</v>
      </c>
      <c r="AE40" s="84" t="b">
        <v>0</v>
      </c>
      <c r="AF40" s="84">
        <v>9.9290334952600077</v>
      </c>
      <c r="AG40" s="84" t="b">
        <v>0</v>
      </c>
      <c r="AH40" s="84">
        <v>10802.726360212822</v>
      </c>
      <c r="AI40" s="84" t="b">
        <v>0</v>
      </c>
      <c r="AJ40" s="84">
        <v>12.828906953274529</v>
      </c>
      <c r="AK40" s="84" t="b">
        <v>0</v>
      </c>
      <c r="AL40" s="84">
        <v>10.030886113951276</v>
      </c>
      <c r="AM40" s="84" t="b">
        <v>0</v>
      </c>
      <c r="AN40" s="84">
        <v>4.3605374257656262</v>
      </c>
      <c r="AO40" s="84" t="b">
        <v>0</v>
      </c>
      <c r="AP40" s="17" t="s">
        <v>315</v>
      </c>
      <c r="AQ40" s="17" t="b">
        <v>1</v>
      </c>
    </row>
    <row r="41" spans="1:43">
      <c r="A41" s="5" t="s">
        <v>265</v>
      </c>
      <c r="B41" s="5" t="s">
        <v>221</v>
      </c>
      <c r="C41" s="5" t="s">
        <v>310</v>
      </c>
      <c r="D41" s="84">
        <v>1.1272386212339223</v>
      </c>
      <c r="E41" s="84" t="b">
        <v>1</v>
      </c>
      <c r="F41" s="84">
        <v>1.2960992249321033</v>
      </c>
      <c r="G41" s="84" t="b">
        <v>1</v>
      </c>
      <c r="H41" s="84">
        <v>2.1815447727408572</v>
      </c>
      <c r="I41" s="84" t="b">
        <v>0</v>
      </c>
      <c r="J41" s="84">
        <v>9.1597754092419947</v>
      </c>
      <c r="K41" s="84" t="b">
        <v>0</v>
      </c>
      <c r="L41" s="84">
        <v>1.3650418683343284</v>
      </c>
      <c r="M41" s="84" t="b">
        <v>1</v>
      </c>
      <c r="N41" s="84">
        <v>1.2776368305179249</v>
      </c>
      <c r="O41" s="84" t="b">
        <v>1</v>
      </c>
      <c r="P41" s="84">
        <v>13.851275442155293</v>
      </c>
      <c r="Q41" s="84" t="b">
        <v>0</v>
      </c>
      <c r="R41" s="84">
        <v>1.1456664736230224</v>
      </c>
      <c r="S41" s="84" t="b">
        <v>0</v>
      </c>
      <c r="T41" s="84">
        <v>6.8116981000486296</v>
      </c>
      <c r="U41" s="84" t="b">
        <v>0</v>
      </c>
      <c r="V41" s="84">
        <v>78.013403044340805</v>
      </c>
      <c r="W41" s="84" t="b">
        <v>0</v>
      </c>
      <c r="X41" s="84">
        <v>0.97910719642734223</v>
      </c>
      <c r="Y41" s="84" t="b">
        <v>1</v>
      </c>
      <c r="Z41" s="84">
        <v>1.0620869432243583</v>
      </c>
      <c r="AA41" s="84" t="b">
        <v>1</v>
      </c>
      <c r="AB41" s="84">
        <v>23.863805274528385</v>
      </c>
      <c r="AC41" s="84" t="b">
        <v>0</v>
      </c>
      <c r="AD41" s="84">
        <v>3.2611198001707966</v>
      </c>
      <c r="AE41" s="84" t="b">
        <v>0</v>
      </c>
      <c r="AF41" s="84">
        <v>37.006460394834484</v>
      </c>
      <c r="AG41" s="84" t="b">
        <v>0</v>
      </c>
      <c r="AH41" s="84">
        <v>913.96307686686862</v>
      </c>
      <c r="AI41" s="84" t="b">
        <v>0</v>
      </c>
      <c r="AJ41" s="84">
        <v>3.2533398175841621</v>
      </c>
      <c r="AK41" s="84" t="b">
        <v>0</v>
      </c>
      <c r="AL41" s="84">
        <v>5.9910599273716958</v>
      </c>
      <c r="AM41" s="84" t="b">
        <v>0</v>
      </c>
      <c r="AN41" s="84">
        <v>1.7727352254863193</v>
      </c>
      <c r="AO41" s="84" t="b">
        <v>0</v>
      </c>
      <c r="AP41" s="17" t="s">
        <v>315</v>
      </c>
      <c r="AQ41" s="17" t="b">
        <v>1</v>
      </c>
    </row>
    <row r="42" spans="1:43">
      <c r="A42" s="5" t="s">
        <v>266</v>
      </c>
      <c r="B42" s="5" t="s">
        <v>223</v>
      </c>
      <c r="C42" s="5" t="s">
        <v>225</v>
      </c>
      <c r="D42" s="84">
        <v>1.1403996227320174</v>
      </c>
      <c r="E42" s="84" t="b">
        <v>1</v>
      </c>
      <c r="F42" s="84">
        <v>1.3112317474696464</v>
      </c>
      <c r="G42" s="84" t="b">
        <v>1</v>
      </c>
      <c r="H42" s="84">
        <v>2.9841209194203588</v>
      </c>
      <c r="I42" s="84" t="b">
        <v>0</v>
      </c>
      <c r="J42" s="84">
        <v>29.791775210632881</v>
      </c>
      <c r="K42" s="84" t="b">
        <v>0</v>
      </c>
      <c r="L42" s="84">
        <v>1.3809793262387118</v>
      </c>
      <c r="M42" s="84" t="b">
        <v>1</v>
      </c>
      <c r="N42" s="84">
        <v>1.2925537965655054</v>
      </c>
      <c r="O42" s="84" t="b">
        <v>1</v>
      </c>
      <c r="P42" s="84">
        <v>1.1496544408191121</v>
      </c>
      <c r="Q42" s="84" t="b">
        <v>0</v>
      </c>
      <c r="R42" s="84">
        <v>2.0134081795052765</v>
      </c>
      <c r="S42" s="84" t="b">
        <v>0</v>
      </c>
      <c r="T42" s="84">
        <v>68.341327027937965</v>
      </c>
      <c r="U42" s="84" t="b">
        <v>0</v>
      </c>
      <c r="V42" s="84">
        <v>377.88758085359694</v>
      </c>
      <c r="W42" s="84" t="b">
        <v>0</v>
      </c>
      <c r="X42" s="84">
        <v>0.99053869907127257</v>
      </c>
      <c r="Y42" s="84" t="b">
        <v>1</v>
      </c>
      <c r="Z42" s="84">
        <v>1.0744872705264712</v>
      </c>
      <c r="AA42" s="84" t="b">
        <v>1</v>
      </c>
      <c r="AB42" s="84">
        <v>53.576964185552882</v>
      </c>
      <c r="AC42" s="84" t="b">
        <v>0</v>
      </c>
      <c r="AD42" s="84">
        <v>52.07788098795838</v>
      </c>
      <c r="AE42" s="84" t="b">
        <v>0</v>
      </c>
      <c r="AF42" s="84">
        <v>81.561242308197151</v>
      </c>
      <c r="AG42" s="84" t="b">
        <v>0</v>
      </c>
      <c r="AH42" s="84">
        <v>1179.762726767528</v>
      </c>
      <c r="AI42" s="84" t="b">
        <v>0</v>
      </c>
      <c r="AJ42" s="84">
        <v>4.2168605374896284</v>
      </c>
      <c r="AK42" s="84" t="b">
        <v>0</v>
      </c>
      <c r="AL42" s="84">
        <v>2.902365494401812</v>
      </c>
      <c r="AM42" s="84" t="b">
        <v>0</v>
      </c>
      <c r="AN42" s="84">
        <v>10.261204122149058</v>
      </c>
      <c r="AO42" s="84" t="b">
        <v>0</v>
      </c>
      <c r="AP42" s="17" t="s">
        <v>315</v>
      </c>
      <c r="AQ42" s="17" t="b">
        <v>1</v>
      </c>
    </row>
    <row r="43" spans="1:43">
      <c r="A43" s="5" t="s">
        <v>267</v>
      </c>
      <c r="B43" s="5" t="s">
        <v>226</v>
      </c>
      <c r="C43" s="5" t="s">
        <v>225</v>
      </c>
      <c r="D43" s="84">
        <v>1.0857680412621251</v>
      </c>
      <c r="E43" s="84" t="b">
        <v>1</v>
      </c>
      <c r="F43" s="84">
        <v>1.2484163425801003</v>
      </c>
      <c r="G43" s="84" t="b">
        <v>1</v>
      </c>
      <c r="H43" s="84">
        <v>1.886539714063554</v>
      </c>
      <c r="I43" s="84" t="b">
        <v>0</v>
      </c>
      <c r="J43" s="84">
        <v>2.5343309031238559</v>
      </c>
      <c r="K43" s="84" t="b">
        <v>0</v>
      </c>
      <c r="L43" s="84">
        <v>1.3148226184796317</v>
      </c>
      <c r="M43" s="84" t="b">
        <v>1</v>
      </c>
      <c r="N43" s="84">
        <v>1.2306331709938143</v>
      </c>
      <c r="O43" s="84" t="b">
        <v>1</v>
      </c>
      <c r="P43" s="84">
        <v>0.92161167697748281</v>
      </c>
      <c r="Q43" s="84" t="b">
        <v>1</v>
      </c>
      <c r="R43" s="84">
        <v>1.0795578575321165</v>
      </c>
      <c r="S43" s="84" t="b">
        <v>0</v>
      </c>
      <c r="T43" s="84">
        <v>7.9855239911939222</v>
      </c>
      <c r="U43" s="84" t="b">
        <v>0</v>
      </c>
      <c r="V43" s="84">
        <v>27.331248471931591</v>
      </c>
      <c r="W43" s="84" t="b">
        <v>0</v>
      </c>
      <c r="X43" s="84">
        <v>0.94308630207051547</v>
      </c>
      <c r="Y43" s="84" t="b">
        <v>1</v>
      </c>
      <c r="Z43" s="84">
        <v>1.0230132629171902</v>
      </c>
      <c r="AA43" s="84" t="b">
        <v>1</v>
      </c>
      <c r="AB43" s="84">
        <v>0.91977405300890558</v>
      </c>
      <c r="AC43" s="84" t="b">
        <v>1</v>
      </c>
      <c r="AD43" s="84">
        <v>1.2228999637437943</v>
      </c>
      <c r="AE43" s="84" t="b">
        <v>1</v>
      </c>
      <c r="AF43" s="84">
        <v>87.356712348043914</v>
      </c>
      <c r="AG43" s="84" t="b">
        <v>0</v>
      </c>
      <c r="AH43" s="84">
        <v>105.33601944867681</v>
      </c>
      <c r="AI43" s="84" t="b">
        <v>0</v>
      </c>
      <c r="AJ43" s="84">
        <v>0.93331578391497905</v>
      </c>
      <c r="AK43" s="84" t="b">
        <v>1</v>
      </c>
      <c r="AL43" s="84">
        <v>1.2857818410948356</v>
      </c>
      <c r="AM43" s="84" t="b">
        <v>1</v>
      </c>
      <c r="AN43" s="84">
        <v>3.01313552268735</v>
      </c>
      <c r="AO43" s="84" t="b">
        <v>0</v>
      </c>
      <c r="AP43" s="17" t="s">
        <v>315</v>
      </c>
      <c r="AQ43" s="17" t="b">
        <v>1</v>
      </c>
    </row>
    <row r="44" spans="1:43">
      <c r="A44" s="5" t="s">
        <v>263</v>
      </c>
      <c r="B44" s="5" t="s">
        <v>228</v>
      </c>
      <c r="C44" s="5" t="s">
        <v>225</v>
      </c>
      <c r="D44" s="84">
        <v>1.1545315643363832</v>
      </c>
      <c r="E44" s="84" t="b">
        <v>1</v>
      </c>
      <c r="F44" s="84">
        <v>1.3274806571638105</v>
      </c>
      <c r="G44" s="84" t="b">
        <v>1</v>
      </c>
      <c r="H44" s="84">
        <v>3.3423248358050728</v>
      </c>
      <c r="I44" s="84" t="b">
        <v>0</v>
      </c>
      <c r="J44" s="84">
        <v>6.2754577433664229</v>
      </c>
      <c r="K44" s="84" t="b">
        <v>0</v>
      </c>
      <c r="L44" s="84">
        <v>1.3980925546248173</v>
      </c>
      <c r="M44" s="84" t="b">
        <v>1</v>
      </c>
      <c r="N44" s="84">
        <v>1.3085712472989639</v>
      </c>
      <c r="O44" s="84" t="b">
        <v>1</v>
      </c>
      <c r="P44" s="84">
        <v>0.97997890036865942</v>
      </c>
      <c r="Q44" s="84" t="b">
        <v>1</v>
      </c>
      <c r="R44" s="84">
        <v>2.219437928421367</v>
      </c>
      <c r="S44" s="84" t="b">
        <v>0</v>
      </c>
      <c r="T44" s="84">
        <v>263.69583258697855</v>
      </c>
      <c r="U44" s="84" t="b">
        <v>0</v>
      </c>
      <c r="V44" s="84">
        <v>264.55442068736579</v>
      </c>
      <c r="W44" s="84" t="b">
        <v>0</v>
      </c>
      <c r="X44" s="84">
        <v>1.0028135497228401</v>
      </c>
      <c r="Y44" s="84" t="b">
        <v>1</v>
      </c>
      <c r="Z44" s="84">
        <v>1.0878024199346561</v>
      </c>
      <c r="AA44" s="84" t="b">
        <v>1</v>
      </c>
      <c r="AB44" s="84">
        <v>38.5203291435853</v>
      </c>
      <c r="AC44" s="84" t="b">
        <v>0</v>
      </c>
      <c r="AD44" s="84">
        <v>35.082245662338771</v>
      </c>
      <c r="AE44" s="84" t="b">
        <v>0</v>
      </c>
      <c r="AF44" s="84">
        <v>76.255113122235855</v>
      </c>
      <c r="AG44" s="84" t="b">
        <v>0</v>
      </c>
      <c r="AH44" s="84">
        <v>301.96216360963064</v>
      </c>
      <c r="AI44" s="84" t="b">
        <v>0</v>
      </c>
      <c r="AJ44" s="84">
        <v>2.8357007080656258</v>
      </c>
      <c r="AK44" s="84" t="b">
        <v>0</v>
      </c>
      <c r="AL44" s="84">
        <v>3.4582763181578575</v>
      </c>
      <c r="AM44" s="84" t="b">
        <v>0</v>
      </c>
      <c r="AN44" s="84">
        <v>1.2161345506885806</v>
      </c>
      <c r="AO44" s="84" t="b">
        <v>0</v>
      </c>
      <c r="AP44" s="17" t="s">
        <v>315</v>
      </c>
      <c r="AQ44" s="17" t="b">
        <v>1</v>
      </c>
    </row>
    <row r="45" spans="1:43">
      <c r="A45" s="5" t="s">
        <v>264</v>
      </c>
      <c r="B45" s="5" t="s">
        <v>230</v>
      </c>
      <c r="C45" s="5" t="s">
        <v>225</v>
      </c>
      <c r="D45" s="84">
        <v>0.73086863340384078</v>
      </c>
      <c r="E45" s="84" t="b">
        <v>1</v>
      </c>
      <c r="F45" s="84">
        <v>0.84035292212129264</v>
      </c>
      <c r="G45" s="84" t="b">
        <v>1</v>
      </c>
      <c r="H45" s="84">
        <v>1.3525637715669037</v>
      </c>
      <c r="I45" s="84" t="b">
        <v>0</v>
      </c>
      <c r="J45" s="84">
        <v>6.332748915960277</v>
      </c>
      <c r="K45" s="84" t="b">
        <v>0</v>
      </c>
      <c r="L45" s="84">
        <v>0.88505332061498143</v>
      </c>
      <c r="M45" s="84" t="b">
        <v>1</v>
      </c>
      <c r="N45" s="84">
        <v>0.82838244424671215</v>
      </c>
      <c r="O45" s="84" t="b">
        <v>1</v>
      </c>
      <c r="P45" s="84">
        <v>0.66388308508668825</v>
      </c>
      <c r="Q45" s="84" t="b">
        <v>0</v>
      </c>
      <c r="R45" s="84">
        <v>1.908977455653784</v>
      </c>
      <c r="S45" s="84" t="b">
        <v>0</v>
      </c>
      <c r="T45" s="84">
        <v>3.0374388698227626</v>
      </c>
      <c r="U45" s="84" t="b">
        <v>0</v>
      </c>
      <c r="V45" s="84">
        <v>128.2998185753456</v>
      </c>
      <c r="W45" s="84" t="b">
        <v>0</v>
      </c>
      <c r="X45" s="84">
        <v>0.63482453947984274</v>
      </c>
      <c r="Y45" s="84" t="b">
        <v>1</v>
      </c>
      <c r="Z45" s="84">
        <v>0.68862618626457128</v>
      </c>
      <c r="AA45" s="84" t="b">
        <v>1</v>
      </c>
      <c r="AB45" s="84">
        <v>0.79531452292673366</v>
      </c>
      <c r="AC45" s="84" t="b">
        <v>0</v>
      </c>
      <c r="AD45" s="84">
        <v>0.87407815381437104</v>
      </c>
      <c r="AE45" s="84" t="b">
        <v>0</v>
      </c>
      <c r="AF45" s="84">
        <v>63.745376593216783</v>
      </c>
      <c r="AG45" s="84" t="b">
        <v>0</v>
      </c>
      <c r="AH45" s="84">
        <v>463.22494602229699</v>
      </c>
      <c r="AI45" s="84" t="b">
        <v>0</v>
      </c>
      <c r="AJ45" s="84">
        <v>4.8169771907750807</v>
      </c>
      <c r="AK45" s="84" t="b">
        <v>0</v>
      </c>
      <c r="AL45" s="84">
        <v>14.607780155192732</v>
      </c>
      <c r="AM45" s="84" t="b">
        <v>0</v>
      </c>
      <c r="AN45" s="84">
        <v>2.0193215065485188</v>
      </c>
      <c r="AO45" s="84" t="b">
        <v>0</v>
      </c>
      <c r="AP45" s="17" t="s">
        <v>315</v>
      </c>
      <c r="AQ45" s="17" t="b">
        <v>1</v>
      </c>
    </row>
    <row r="46" spans="1:43">
      <c r="A46" s="5" t="s">
        <v>268</v>
      </c>
      <c r="B46" s="5" t="s">
        <v>232</v>
      </c>
      <c r="C46" s="5" t="s">
        <v>225</v>
      </c>
      <c r="D46" s="84">
        <v>0.81549844361894619</v>
      </c>
      <c r="E46" s="84" t="b">
        <v>1</v>
      </c>
      <c r="F46" s="84">
        <v>0.9376602972943322</v>
      </c>
      <c r="G46" s="84" t="b">
        <v>1</v>
      </c>
      <c r="H46" s="84">
        <v>0.94236038453409565</v>
      </c>
      <c r="I46" s="84" t="b">
        <v>0</v>
      </c>
      <c r="J46" s="84">
        <v>21.96150707072621</v>
      </c>
      <c r="K46" s="84" t="b">
        <v>0</v>
      </c>
      <c r="L46" s="84">
        <v>0.98753670973657715</v>
      </c>
      <c r="M46" s="84" t="b">
        <v>1</v>
      </c>
      <c r="N46" s="84">
        <v>0.9567502375774144</v>
      </c>
      <c r="O46" s="84" t="b">
        <v>0</v>
      </c>
      <c r="P46" s="84">
        <v>0.80354037882381291</v>
      </c>
      <c r="Q46" s="84" t="b">
        <v>0</v>
      </c>
      <c r="R46" s="84">
        <v>2.0826236323395091</v>
      </c>
      <c r="S46" s="84" t="b">
        <v>0</v>
      </c>
      <c r="T46" s="84">
        <v>2.1321723877376257</v>
      </c>
      <c r="U46" s="84" t="b">
        <v>0</v>
      </c>
      <c r="V46" s="84">
        <v>143.1284171085855</v>
      </c>
      <c r="W46" s="84" t="b">
        <v>0</v>
      </c>
      <c r="X46" s="84">
        <v>0.70833307143839652</v>
      </c>
      <c r="Y46" s="84" t="b">
        <v>1</v>
      </c>
      <c r="Z46" s="84">
        <v>0.76836459723085626</v>
      </c>
      <c r="AA46" s="84" t="b">
        <v>1</v>
      </c>
      <c r="AB46" s="84">
        <v>1.5312515128579556</v>
      </c>
      <c r="AC46" s="84" t="b">
        <v>0</v>
      </c>
      <c r="AD46" s="84">
        <v>0.91849546057321207</v>
      </c>
      <c r="AE46" s="84" t="b">
        <v>1</v>
      </c>
      <c r="AF46" s="84">
        <v>83.862023192532774</v>
      </c>
      <c r="AG46" s="84" t="b">
        <v>0</v>
      </c>
      <c r="AH46" s="84">
        <v>37.566827053857921</v>
      </c>
      <c r="AI46" s="84" t="b">
        <v>0</v>
      </c>
      <c r="AJ46" s="84">
        <v>0.70099463261316775</v>
      </c>
      <c r="AK46" s="84" t="b">
        <v>1</v>
      </c>
      <c r="AL46" s="84">
        <v>0.96572476845742872</v>
      </c>
      <c r="AM46" s="84" t="b">
        <v>1</v>
      </c>
      <c r="AN46" s="84">
        <v>1.8168369307843626</v>
      </c>
      <c r="AO46" s="84" t="b">
        <v>0</v>
      </c>
      <c r="AP46" s="17" t="s">
        <v>315</v>
      </c>
      <c r="AQ46" s="17" t="b">
        <v>1</v>
      </c>
    </row>
    <row r="47" spans="1:43">
      <c r="A47" s="5" t="s">
        <v>265</v>
      </c>
      <c r="B47" s="5" t="s">
        <v>234</v>
      </c>
      <c r="C47" s="5" t="s">
        <v>225</v>
      </c>
      <c r="D47" s="84">
        <v>0.75943596591824336</v>
      </c>
      <c r="E47" s="84" t="b">
        <v>1</v>
      </c>
      <c r="F47" s="84">
        <v>0.87319964759079838</v>
      </c>
      <c r="G47" s="84" t="b">
        <v>1</v>
      </c>
      <c r="H47" s="84">
        <v>1.319347636542096</v>
      </c>
      <c r="I47" s="84" t="b">
        <v>0</v>
      </c>
      <c r="J47" s="84">
        <v>22.628164138840237</v>
      </c>
      <c r="K47" s="84" t="b">
        <v>0</v>
      </c>
      <c r="L47" s="84">
        <v>0.94344168425268882</v>
      </c>
      <c r="M47" s="84" t="b">
        <v>0</v>
      </c>
      <c r="N47" s="84">
        <v>1.1117716436885428</v>
      </c>
      <c r="O47" s="84" t="b">
        <v>0</v>
      </c>
      <c r="P47" s="84">
        <v>6.6233045819276377</v>
      </c>
      <c r="Q47" s="84" t="b">
        <v>0</v>
      </c>
      <c r="R47" s="84">
        <v>3.0351948228313721</v>
      </c>
      <c r="S47" s="84" t="b">
        <v>0</v>
      </c>
      <c r="T47" s="84">
        <v>2.9708611269355738</v>
      </c>
      <c r="U47" s="84" t="b">
        <v>0</v>
      </c>
      <c r="V47" s="84">
        <v>209.46598945982748</v>
      </c>
      <c r="W47" s="84" t="b">
        <v>0</v>
      </c>
      <c r="X47" s="84">
        <v>0.65963781354684259</v>
      </c>
      <c r="Y47" s="84" t="b">
        <v>1</v>
      </c>
      <c r="Z47" s="84">
        <v>0.71554239574742518</v>
      </c>
      <c r="AA47" s="84" t="b">
        <v>1</v>
      </c>
      <c r="AB47" s="84">
        <v>1.7865805842559761</v>
      </c>
      <c r="AC47" s="84" t="b">
        <v>0</v>
      </c>
      <c r="AD47" s="84">
        <v>0.92350905139770112</v>
      </c>
      <c r="AE47" s="84" t="b">
        <v>0</v>
      </c>
      <c r="AF47" s="84">
        <v>156.66575701227521</v>
      </c>
      <c r="AG47" s="84" t="b">
        <v>0</v>
      </c>
      <c r="AH47" s="84">
        <v>45.56780066990239</v>
      </c>
      <c r="AI47" s="84" t="b">
        <v>0</v>
      </c>
      <c r="AJ47" s="84">
        <v>0.65280386503206933</v>
      </c>
      <c r="AK47" s="84" t="b">
        <v>1</v>
      </c>
      <c r="AL47" s="84">
        <v>1.2435313679715714</v>
      </c>
      <c r="AM47" s="84" t="b">
        <v>0</v>
      </c>
      <c r="AN47" s="84">
        <v>1.4046232890844337</v>
      </c>
      <c r="AO47" s="84" t="b">
        <v>0</v>
      </c>
      <c r="AP47" s="17" t="s">
        <v>315</v>
      </c>
      <c r="AQ47" s="17" t="b">
        <v>1</v>
      </c>
    </row>
    <row r="48" spans="1:43">
      <c r="A48" s="5" t="s">
        <v>266</v>
      </c>
      <c r="B48" s="5" t="s">
        <v>236</v>
      </c>
      <c r="C48" s="5" t="s">
        <v>311</v>
      </c>
      <c r="D48" s="84">
        <v>0.91299234215041658</v>
      </c>
      <c r="E48" s="84" t="b">
        <v>1</v>
      </c>
      <c r="F48" s="84">
        <v>1.0497588041605421</v>
      </c>
      <c r="G48" s="84" t="b">
        <v>1</v>
      </c>
      <c r="H48" s="84">
        <v>1.5184756727986997</v>
      </c>
      <c r="I48" s="84" t="b">
        <v>0</v>
      </c>
      <c r="J48" s="84">
        <v>6.5456257194294105</v>
      </c>
      <c r="K48" s="84" t="b">
        <v>0</v>
      </c>
      <c r="L48" s="84">
        <v>1.1055980065158848</v>
      </c>
      <c r="M48" s="84" t="b">
        <v>1</v>
      </c>
      <c r="N48" s="84">
        <v>1.0348054265877846</v>
      </c>
      <c r="O48" s="84" t="b">
        <v>1</v>
      </c>
      <c r="P48" s="84">
        <v>1.7498845204119788</v>
      </c>
      <c r="Q48" s="84" t="b">
        <v>0</v>
      </c>
      <c r="R48" s="84">
        <v>0.89180125423542367</v>
      </c>
      <c r="S48" s="84" t="b">
        <v>0</v>
      </c>
      <c r="T48" s="84">
        <v>15.4806498320303</v>
      </c>
      <c r="U48" s="84" t="b">
        <v>0</v>
      </c>
      <c r="V48" s="84">
        <v>105.25017081591918</v>
      </c>
      <c r="W48" s="84" t="b">
        <v>0</v>
      </c>
      <c r="X48" s="84">
        <v>0.79301521048312562</v>
      </c>
      <c r="Y48" s="84" t="b">
        <v>1</v>
      </c>
      <c r="Z48" s="84">
        <v>0.86022358318448533</v>
      </c>
      <c r="AA48" s="84" t="b">
        <v>1</v>
      </c>
      <c r="AB48" s="84">
        <v>44.684790800621641</v>
      </c>
      <c r="AC48" s="84" t="b">
        <v>0</v>
      </c>
      <c r="AD48" s="84">
        <v>4.956809055295996</v>
      </c>
      <c r="AE48" s="84" t="b">
        <v>0</v>
      </c>
      <c r="AF48" s="84">
        <v>129.74787917585485</v>
      </c>
      <c r="AG48" s="84" t="b">
        <v>0</v>
      </c>
      <c r="AH48" s="84">
        <v>1022.3292736588763</v>
      </c>
      <c r="AI48" s="84" t="b">
        <v>0</v>
      </c>
      <c r="AJ48" s="84">
        <v>0.78479945176132981</v>
      </c>
      <c r="AK48" s="84" t="b">
        <v>1</v>
      </c>
      <c r="AL48" s="84">
        <v>1.0811784193160319</v>
      </c>
      <c r="AM48" s="84" t="b">
        <v>1</v>
      </c>
      <c r="AN48" s="84">
        <v>29.185545446911572</v>
      </c>
      <c r="AO48" s="84" t="b">
        <v>0</v>
      </c>
      <c r="AP48" s="17" t="s">
        <v>315</v>
      </c>
      <c r="AQ48" s="17" t="b">
        <v>1</v>
      </c>
    </row>
    <row r="49" spans="1:43">
      <c r="A49" s="5" t="s">
        <v>267</v>
      </c>
      <c r="B49" s="5" t="s">
        <v>238</v>
      </c>
      <c r="C49" s="5" t="s">
        <v>311</v>
      </c>
      <c r="D49" s="84">
        <v>1.11164362697504</v>
      </c>
      <c r="E49" s="84" t="b">
        <v>1</v>
      </c>
      <c r="F49" s="84">
        <v>1.2781680969606075</v>
      </c>
      <c r="G49" s="84" t="b">
        <v>1</v>
      </c>
      <c r="H49" s="84">
        <v>0.97804456022743791</v>
      </c>
      <c r="I49" s="84" t="b">
        <v>1</v>
      </c>
      <c r="J49" s="84">
        <v>2.3764004790037321</v>
      </c>
      <c r="K49" s="84" t="b">
        <v>0</v>
      </c>
      <c r="L49" s="84">
        <v>1.3461569404239404</v>
      </c>
      <c r="M49" s="84" t="b">
        <v>1</v>
      </c>
      <c r="N49" s="84">
        <v>1.2599611240068642</v>
      </c>
      <c r="O49" s="84" t="b">
        <v>1</v>
      </c>
      <c r="P49" s="84">
        <v>0.9435751544748805</v>
      </c>
      <c r="Q49" s="84" t="b">
        <v>1</v>
      </c>
      <c r="R49" s="84">
        <v>1.0248117534974199</v>
      </c>
      <c r="S49" s="84" t="b">
        <v>0</v>
      </c>
      <c r="T49" s="84">
        <v>44.355872940259061</v>
      </c>
      <c r="U49" s="84" t="b">
        <v>0</v>
      </c>
      <c r="V49" s="84">
        <v>68.536016912838036</v>
      </c>
      <c r="W49" s="84" t="b">
        <v>0</v>
      </c>
      <c r="X49" s="84">
        <v>0.96556155416536904</v>
      </c>
      <c r="Y49" s="84" t="b">
        <v>1</v>
      </c>
      <c r="Z49" s="84">
        <v>1.0473933020821777</v>
      </c>
      <c r="AA49" s="84" t="b">
        <v>1</v>
      </c>
      <c r="AB49" s="84">
        <v>5.4846882795525325</v>
      </c>
      <c r="AC49" s="84" t="b">
        <v>0</v>
      </c>
      <c r="AD49" s="84">
        <v>1.2520436220830009</v>
      </c>
      <c r="AE49" s="84" t="b">
        <v>1</v>
      </c>
      <c r="AF49" s="84">
        <v>13.976372058868973</v>
      </c>
      <c r="AG49" s="84" t="b">
        <v>0</v>
      </c>
      <c r="AH49" s="84">
        <v>817.27550328998461</v>
      </c>
      <c r="AI49" s="84" t="b">
        <v>0</v>
      </c>
      <c r="AJ49" s="84">
        <v>0.95555818896480504</v>
      </c>
      <c r="AK49" s="84" t="b">
        <v>1</v>
      </c>
      <c r="AL49" s="84">
        <v>1.3164240749541825</v>
      </c>
      <c r="AM49" s="84" t="b">
        <v>1</v>
      </c>
      <c r="AN49" s="84">
        <v>1.4399589519734526</v>
      </c>
      <c r="AO49" s="84" t="b">
        <v>0</v>
      </c>
      <c r="AP49" s="17" t="s">
        <v>315</v>
      </c>
      <c r="AQ49" s="17" t="b">
        <v>1</v>
      </c>
    </row>
    <row r="50" spans="1:43">
      <c r="A50" s="5" t="s">
        <v>263</v>
      </c>
      <c r="B50" s="5" t="s">
        <v>240</v>
      </c>
      <c r="C50" s="5" t="s">
        <v>311</v>
      </c>
      <c r="D50" s="84">
        <v>0.90856654906803491</v>
      </c>
      <c r="E50" s="84" t="b">
        <v>1</v>
      </c>
      <c r="F50" s="84">
        <v>1.0446700262605217</v>
      </c>
      <c r="G50" s="84" t="b">
        <v>1</v>
      </c>
      <c r="H50" s="84">
        <v>2.6833433546808672</v>
      </c>
      <c r="I50" s="84" t="b">
        <v>0</v>
      </c>
      <c r="J50" s="84">
        <v>12.713855426172643</v>
      </c>
      <c r="K50" s="84" t="b">
        <v>0</v>
      </c>
      <c r="L50" s="84">
        <v>1.100635365099399</v>
      </c>
      <c r="M50" s="84" t="b">
        <v>0</v>
      </c>
      <c r="N50" s="84">
        <v>1.0297891362125378</v>
      </c>
      <c r="O50" s="84" t="b">
        <v>1</v>
      </c>
      <c r="P50" s="84">
        <v>0.77120113054615591</v>
      </c>
      <c r="Q50" s="84" t="b">
        <v>1</v>
      </c>
      <c r="R50" s="84">
        <v>0.75936620540929278</v>
      </c>
      <c r="S50" s="84" t="b">
        <v>0</v>
      </c>
      <c r="T50" s="84">
        <v>37.654698366536863</v>
      </c>
      <c r="U50" s="84" t="b">
        <v>0</v>
      </c>
      <c r="V50" s="84">
        <v>5.0371897408446884</v>
      </c>
      <c r="W50" s="84" t="b">
        <v>0</v>
      </c>
      <c r="X50" s="84">
        <v>0.78917101478646401</v>
      </c>
      <c r="Y50" s="84" t="b">
        <v>1</v>
      </c>
      <c r="Z50" s="84">
        <v>1.4030688749191198</v>
      </c>
      <c r="AA50" s="84" t="b">
        <v>0</v>
      </c>
      <c r="AB50" s="84">
        <v>302.97503096108392</v>
      </c>
      <c r="AC50" s="84" t="b">
        <v>0</v>
      </c>
      <c r="AD50" s="84">
        <v>43.643195315106048</v>
      </c>
      <c r="AE50" s="84" t="b">
        <v>0</v>
      </c>
      <c r="AF50" s="84">
        <v>229.3689365115188</v>
      </c>
      <c r="AG50" s="84" t="b">
        <v>0</v>
      </c>
      <c r="AH50" s="84">
        <v>501.865746898341</v>
      </c>
      <c r="AI50" s="84" t="b">
        <v>0</v>
      </c>
      <c r="AJ50" s="84">
        <v>0.78099508251932592</v>
      </c>
      <c r="AK50" s="84" t="b">
        <v>1</v>
      </c>
      <c r="AL50" s="84">
        <v>1.610570670831676</v>
      </c>
      <c r="AM50" s="84" t="b">
        <v>0</v>
      </c>
      <c r="AN50" s="84">
        <v>3.2728402259706812</v>
      </c>
      <c r="AO50" s="84" t="b">
        <v>0</v>
      </c>
      <c r="AP50" s="17" t="s">
        <v>315</v>
      </c>
      <c r="AQ50" s="17" t="b">
        <v>1</v>
      </c>
    </row>
    <row r="51" spans="1:43">
      <c r="A51" s="5" t="s">
        <v>264</v>
      </c>
      <c r="B51" s="5" t="s">
        <v>242</v>
      </c>
      <c r="C51" s="5" t="s">
        <v>311</v>
      </c>
      <c r="D51" s="84">
        <v>1.0275965049929623</v>
      </c>
      <c r="E51" s="84" t="b">
        <v>1</v>
      </c>
      <c r="F51" s="84">
        <v>1.1815306968513901</v>
      </c>
      <c r="G51" s="84" t="b">
        <v>1</v>
      </c>
      <c r="H51" s="84">
        <v>1.7623850130876153</v>
      </c>
      <c r="I51" s="84" t="b">
        <v>0</v>
      </c>
      <c r="J51" s="84">
        <v>5.5743435879342984</v>
      </c>
      <c r="K51" s="84" t="b">
        <v>0</v>
      </c>
      <c r="L51" s="84">
        <v>1.2443791639555004</v>
      </c>
      <c r="M51" s="84" t="b">
        <v>1</v>
      </c>
      <c r="N51" s="84">
        <v>1.1647002834709084</v>
      </c>
      <c r="O51" s="84" t="b">
        <v>1</v>
      </c>
      <c r="P51" s="84">
        <v>0.87223504674340435</v>
      </c>
      <c r="Q51" s="84" t="b">
        <v>1</v>
      </c>
      <c r="R51" s="84">
        <v>0.78256670130686767</v>
      </c>
      <c r="S51" s="84" t="b">
        <v>0</v>
      </c>
      <c r="T51" s="84">
        <v>125.22982473108267</v>
      </c>
      <c r="U51" s="84" t="b">
        <v>0</v>
      </c>
      <c r="V51" s="84">
        <v>106.91091583656882</v>
      </c>
      <c r="W51" s="84" t="b">
        <v>0</v>
      </c>
      <c r="X51" s="84">
        <v>0.89255913886346983</v>
      </c>
      <c r="Y51" s="84" t="b">
        <v>1</v>
      </c>
      <c r="Z51" s="84">
        <v>0.96820390137211676</v>
      </c>
      <c r="AA51" s="84" t="b">
        <v>1</v>
      </c>
      <c r="AB51" s="84">
        <v>137.20756894085301</v>
      </c>
      <c r="AC51" s="84" t="b">
        <v>0</v>
      </c>
      <c r="AD51" s="84">
        <v>21.794503898157565</v>
      </c>
      <c r="AE51" s="84" t="b">
        <v>0</v>
      </c>
      <c r="AF51" s="84">
        <v>99.121922985878072</v>
      </c>
      <c r="AG51" s="84" t="b">
        <v>0</v>
      </c>
      <c r="AH51" s="84">
        <v>1182.6446054652968</v>
      </c>
      <c r="AI51" s="84" t="b">
        <v>0</v>
      </c>
      <c r="AJ51" s="84">
        <v>2.1005617564084202</v>
      </c>
      <c r="AK51" s="84" t="b">
        <v>0</v>
      </c>
      <c r="AL51" s="84">
        <v>3.9981350341909141</v>
      </c>
      <c r="AM51" s="84" t="b">
        <v>0</v>
      </c>
      <c r="AN51" s="84">
        <v>1.9260592491671755</v>
      </c>
      <c r="AO51" s="84" t="b">
        <v>0</v>
      </c>
      <c r="AP51" s="17" t="s">
        <v>315</v>
      </c>
      <c r="AQ51" s="17" t="b">
        <v>1</v>
      </c>
    </row>
    <row r="52" spans="1:43">
      <c r="A52" s="5" t="s">
        <v>268</v>
      </c>
      <c r="B52" s="5" t="s">
        <v>244</v>
      </c>
      <c r="C52" s="5" t="s">
        <v>311</v>
      </c>
      <c r="D52" s="84">
        <v>1.0875377131280883</v>
      </c>
      <c r="E52" s="84" t="b">
        <v>1</v>
      </c>
      <c r="F52" s="84">
        <v>1.2504511116969963</v>
      </c>
      <c r="G52" s="84" t="b">
        <v>1</v>
      </c>
      <c r="H52" s="84">
        <v>5.0261388394715345</v>
      </c>
      <c r="I52" s="84" t="b">
        <v>0</v>
      </c>
      <c r="J52" s="84">
        <v>13.633125823087083</v>
      </c>
      <c r="K52" s="84" t="b">
        <v>0</v>
      </c>
      <c r="L52" s="84">
        <v>1.3169656218728343</v>
      </c>
      <c r="M52" s="84" t="b">
        <v>1</v>
      </c>
      <c r="N52" s="84">
        <v>1.2326389556708963</v>
      </c>
      <c r="O52" s="84" t="b">
        <v>1</v>
      </c>
      <c r="P52" s="84">
        <v>1.1877017713979208</v>
      </c>
      <c r="Q52" s="84" t="b">
        <v>0</v>
      </c>
      <c r="R52" s="84">
        <v>0.82821496236530256</v>
      </c>
      <c r="S52" s="84" t="b">
        <v>0</v>
      </c>
      <c r="T52" s="84">
        <v>114.78214809481412</v>
      </c>
      <c r="U52" s="84" t="b">
        <v>0</v>
      </c>
      <c r="V52" s="84">
        <v>147.80428838622981</v>
      </c>
      <c r="W52" s="84" t="b">
        <v>0</v>
      </c>
      <c r="X52" s="84">
        <v>0.94462341979043796</v>
      </c>
      <c r="Y52" s="84" t="b">
        <v>1</v>
      </c>
      <c r="Z52" s="84">
        <v>1.5167509654533855</v>
      </c>
      <c r="AA52" s="84" t="b">
        <v>0</v>
      </c>
      <c r="AB52" s="84">
        <v>105.23310623718979</v>
      </c>
      <c r="AC52" s="84" t="b">
        <v>0</v>
      </c>
      <c r="AD52" s="84">
        <v>18.006257581195122</v>
      </c>
      <c r="AE52" s="84" t="b">
        <v>0</v>
      </c>
      <c r="AF52" s="84">
        <v>462.07628248075889</v>
      </c>
      <c r="AG52" s="84" t="b">
        <v>0</v>
      </c>
      <c r="AH52" s="84">
        <v>4833.4342536857321</v>
      </c>
      <c r="AI52" s="84" t="b">
        <v>0</v>
      </c>
      <c r="AJ52" s="84">
        <v>20.080770558963163</v>
      </c>
      <c r="AK52" s="84" t="b">
        <v>0</v>
      </c>
      <c r="AL52" s="84">
        <v>45.341819640479819</v>
      </c>
      <c r="AM52" s="84" t="b">
        <v>0</v>
      </c>
      <c r="AN52" s="84">
        <v>7.3259682183409813</v>
      </c>
      <c r="AO52" s="84" t="b">
        <v>0</v>
      </c>
      <c r="AP52" s="17" t="s">
        <v>315</v>
      </c>
      <c r="AQ52" s="17" t="b">
        <v>1</v>
      </c>
    </row>
    <row r="53" spans="1:43">
      <c r="A53" s="5" t="s">
        <v>266</v>
      </c>
      <c r="B53" s="5" t="s">
        <v>246</v>
      </c>
      <c r="C53" s="5" t="s">
        <v>248</v>
      </c>
      <c r="D53" s="84">
        <v>0.59484605637714616</v>
      </c>
      <c r="E53" s="84" t="b">
        <v>1</v>
      </c>
      <c r="F53" s="84">
        <v>0.68395413189479881</v>
      </c>
      <c r="G53" s="84" t="b">
        <v>1</v>
      </c>
      <c r="H53" s="84">
        <v>0.57738588660269341</v>
      </c>
      <c r="I53" s="84" t="b">
        <v>0</v>
      </c>
      <c r="J53" s="84">
        <v>9.2968287679203812</v>
      </c>
      <c r="K53" s="84" t="b">
        <v>0</v>
      </c>
      <c r="L53" s="84">
        <v>0.72033530157042436</v>
      </c>
      <c r="M53" s="84" t="b">
        <v>1</v>
      </c>
      <c r="N53" s="84">
        <v>0.67421148974106238</v>
      </c>
      <c r="O53" s="84" t="b">
        <v>1</v>
      </c>
      <c r="P53" s="84">
        <v>0.50491177740313864</v>
      </c>
      <c r="Q53" s="84" t="b">
        <v>1</v>
      </c>
      <c r="R53" s="84">
        <v>1.4449338706658588</v>
      </c>
      <c r="S53" s="84" t="b">
        <v>0</v>
      </c>
      <c r="T53" s="84">
        <v>0.74015793312147971</v>
      </c>
      <c r="U53" s="84" t="b">
        <v>0</v>
      </c>
      <c r="V53" s="84">
        <v>27.313840360053838</v>
      </c>
      <c r="W53" s="84" t="b">
        <v>0</v>
      </c>
      <c r="X53" s="84">
        <v>0.516676809678282</v>
      </c>
      <c r="Y53" s="84" t="b">
        <v>1</v>
      </c>
      <c r="Z53" s="84">
        <v>0.56046538665885737</v>
      </c>
      <c r="AA53" s="84" t="b">
        <v>1</v>
      </c>
      <c r="AB53" s="84">
        <v>1.552566627345755</v>
      </c>
      <c r="AC53" s="84" t="b">
        <v>0</v>
      </c>
      <c r="AD53" s="84">
        <v>0.66997479492135259</v>
      </c>
      <c r="AE53" s="84" t="b">
        <v>1</v>
      </c>
      <c r="AF53" s="84">
        <v>25.246732329876675</v>
      </c>
      <c r="AG53" s="84" t="b">
        <v>0</v>
      </c>
      <c r="AH53" s="84">
        <v>31.339007523990706</v>
      </c>
      <c r="AI53" s="84" t="b">
        <v>0</v>
      </c>
      <c r="AJ53" s="84">
        <v>0.51690504980958973</v>
      </c>
      <c r="AK53" s="84" t="b">
        <v>0</v>
      </c>
      <c r="AL53" s="84">
        <v>0.7044250967707032</v>
      </c>
      <c r="AM53" s="84" t="b">
        <v>1</v>
      </c>
      <c r="AN53" s="84">
        <v>0.48277868792484385</v>
      </c>
      <c r="AO53" s="84" t="b">
        <v>1</v>
      </c>
      <c r="AP53" s="17" t="s">
        <v>315</v>
      </c>
      <c r="AQ53" s="17" t="b">
        <v>1</v>
      </c>
    </row>
    <row r="54" spans="1:43">
      <c r="A54" s="5" t="s">
        <v>267</v>
      </c>
      <c r="B54" s="5" t="s">
        <v>249</v>
      </c>
      <c r="C54" s="5" t="s">
        <v>248</v>
      </c>
      <c r="D54" s="84">
        <v>0.74208816803693811</v>
      </c>
      <c r="E54" s="84" t="b">
        <v>1</v>
      </c>
      <c r="F54" s="84">
        <v>0.85325314561269361</v>
      </c>
      <c r="G54" s="84" t="b">
        <v>1</v>
      </c>
      <c r="H54" s="84">
        <v>1.855399233140713</v>
      </c>
      <c r="I54" s="84" t="b">
        <v>0</v>
      </c>
      <c r="J54" s="84">
        <v>25.791463617928272</v>
      </c>
      <c r="K54" s="84" t="b">
        <v>0</v>
      </c>
      <c r="L54" s="84">
        <v>1.3626110189836442</v>
      </c>
      <c r="M54" s="84" t="b">
        <v>0</v>
      </c>
      <c r="N54" s="84">
        <v>1.0904099764484145</v>
      </c>
      <c r="O54" s="84" t="b">
        <v>0</v>
      </c>
      <c r="P54" s="84">
        <v>2.0940782782642136</v>
      </c>
      <c r="Q54" s="84" t="b">
        <v>0</v>
      </c>
      <c r="R54" s="84">
        <v>2.2566513255766298</v>
      </c>
      <c r="S54" s="84" t="b">
        <v>0</v>
      </c>
      <c r="T54" s="84">
        <v>6.5475530149014123</v>
      </c>
      <c r="U54" s="84" t="b">
        <v>0</v>
      </c>
      <c r="V54" s="84">
        <v>45.258411113072121</v>
      </c>
      <c r="W54" s="84" t="b">
        <v>0</v>
      </c>
      <c r="X54" s="84">
        <v>0.64456970513767531</v>
      </c>
      <c r="Y54" s="84" t="b">
        <v>1</v>
      </c>
      <c r="Z54" s="84">
        <v>0.69919725881159089</v>
      </c>
      <c r="AA54" s="84" t="b">
        <v>1</v>
      </c>
      <c r="AB54" s="84">
        <v>23.658331544100101</v>
      </c>
      <c r="AC54" s="84" t="b">
        <v>0</v>
      </c>
      <c r="AD54" s="84">
        <v>6.2820787000806337</v>
      </c>
      <c r="AE54" s="84" t="b">
        <v>0</v>
      </c>
      <c r="AF54" s="84">
        <v>41.496972705388892</v>
      </c>
      <c r="AG54" s="84" t="b">
        <v>0</v>
      </c>
      <c r="AH54" s="84">
        <v>122.12407210139675</v>
      </c>
      <c r="AI54" s="84" t="b">
        <v>0</v>
      </c>
      <c r="AJ54" s="84">
        <v>4.5532022410967965</v>
      </c>
      <c r="AK54" s="84" t="b">
        <v>0</v>
      </c>
      <c r="AL54" s="84">
        <v>0.87879128385845973</v>
      </c>
      <c r="AM54" s="84" t="b">
        <v>1</v>
      </c>
      <c r="AN54" s="84">
        <v>4.2467721424112828</v>
      </c>
      <c r="AO54" s="84" t="b">
        <v>0</v>
      </c>
      <c r="AP54" s="17" t="s">
        <v>315</v>
      </c>
      <c r="AQ54" s="17" t="b">
        <v>1</v>
      </c>
    </row>
    <row r="55" spans="1:43">
      <c r="A55" s="5" t="s">
        <v>263</v>
      </c>
      <c r="B55" s="5" t="s">
        <v>251</v>
      </c>
      <c r="C55" s="5" t="s">
        <v>248</v>
      </c>
      <c r="D55" s="84">
        <v>1.5199718886351092</v>
      </c>
      <c r="E55" s="84" t="b">
        <v>1</v>
      </c>
      <c r="F55" s="84">
        <v>1.7476640257606404</v>
      </c>
      <c r="G55" s="84" t="b">
        <v>1</v>
      </c>
      <c r="H55" s="84">
        <v>1.4781376445980321</v>
      </c>
      <c r="I55" s="84" t="b">
        <v>0</v>
      </c>
      <c r="J55" s="84">
        <v>23.599134404399496</v>
      </c>
      <c r="K55" s="84" t="b">
        <v>0</v>
      </c>
      <c r="L55" s="84">
        <v>1.8406264898969991</v>
      </c>
      <c r="M55" s="84" t="b">
        <v>1</v>
      </c>
      <c r="N55" s="84">
        <v>1.7227692785635236</v>
      </c>
      <c r="O55" s="84" t="b">
        <v>1</v>
      </c>
      <c r="P55" s="84">
        <v>2.115395770316141</v>
      </c>
      <c r="Q55" s="84" t="b">
        <v>0</v>
      </c>
      <c r="R55" s="84">
        <v>3.8034775149684443</v>
      </c>
      <c r="S55" s="84" t="b">
        <v>0</v>
      </c>
      <c r="T55" s="84">
        <v>16.570495453536171</v>
      </c>
      <c r="U55" s="84" t="b">
        <v>0</v>
      </c>
      <c r="V55" s="84">
        <v>24.673392337950425</v>
      </c>
      <c r="W55" s="84" t="b">
        <v>0</v>
      </c>
      <c r="X55" s="84">
        <v>1.3202310375959545</v>
      </c>
      <c r="Y55" s="84" t="b">
        <v>1</v>
      </c>
      <c r="Z55" s="84">
        <v>1.4321211734391179</v>
      </c>
      <c r="AA55" s="84" t="b">
        <v>1</v>
      </c>
      <c r="AB55" s="84">
        <v>16.002396824707176</v>
      </c>
      <c r="AC55" s="84" t="b">
        <v>0</v>
      </c>
      <c r="AD55" s="84">
        <v>1.9553214104898415</v>
      </c>
      <c r="AE55" s="84" t="b">
        <v>0</v>
      </c>
      <c r="AF55" s="84">
        <v>78.432252219202866</v>
      </c>
      <c r="AG55" s="84" t="b">
        <v>0</v>
      </c>
      <c r="AH55" s="84">
        <v>87.596024746250933</v>
      </c>
      <c r="AI55" s="84" t="b">
        <v>0</v>
      </c>
      <c r="AJ55" s="84">
        <v>2.6771970399078411</v>
      </c>
      <c r="AK55" s="84" t="b">
        <v>0</v>
      </c>
      <c r="AL55" s="84">
        <v>1.9921753246346297</v>
      </c>
      <c r="AM55" s="84" t="b">
        <v>0</v>
      </c>
      <c r="AN55" s="84">
        <v>5.4606835801822573</v>
      </c>
      <c r="AO55" s="84" t="b">
        <v>0</v>
      </c>
      <c r="AP55" s="17" t="s">
        <v>315</v>
      </c>
      <c r="AQ55" s="17" t="b">
        <v>1</v>
      </c>
    </row>
    <row r="56" spans="1:43">
      <c r="A56" s="5" t="s">
        <v>264</v>
      </c>
      <c r="B56" s="5" t="s">
        <v>253</v>
      </c>
      <c r="C56" s="5" t="s">
        <v>248</v>
      </c>
      <c r="D56" s="84">
        <v>1.2028679636480806</v>
      </c>
      <c r="E56" s="84" t="b">
        <v>1</v>
      </c>
      <c r="F56" s="84">
        <v>1.3830578601657106</v>
      </c>
      <c r="G56" s="84" t="b">
        <v>1</v>
      </c>
      <c r="H56" s="84">
        <v>34.695049224447743</v>
      </c>
      <c r="I56" s="84" t="b">
        <v>0</v>
      </c>
      <c r="J56" s="84">
        <v>187.88996286747854</v>
      </c>
      <c r="K56" s="84" t="b">
        <v>0</v>
      </c>
      <c r="L56" s="84">
        <v>1.45662604308245</v>
      </c>
      <c r="M56" s="84" t="b">
        <v>1</v>
      </c>
      <c r="N56" s="84">
        <v>1.3633567761585454</v>
      </c>
      <c r="O56" s="84" t="b">
        <v>1</v>
      </c>
      <c r="P56" s="84">
        <v>1.0210073597962583</v>
      </c>
      <c r="Q56" s="84" t="b">
        <v>1</v>
      </c>
      <c r="R56" s="84">
        <v>2.8509972589719372</v>
      </c>
      <c r="S56" s="84" t="b">
        <v>0</v>
      </c>
      <c r="T56" s="84">
        <v>11.329963107819669</v>
      </c>
      <c r="U56" s="84" t="b">
        <v>0</v>
      </c>
      <c r="V56" s="84">
        <v>70.33383037813249</v>
      </c>
      <c r="W56" s="84" t="b">
        <v>0</v>
      </c>
      <c r="X56" s="84">
        <v>1.0447980200239579</v>
      </c>
      <c r="Y56" s="84" t="b">
        <v>1</v>
      </c>
      <c r="Z56" s="84">
        <v>1.1333450917562058</v>
      </c>
      <c r="AA56" s="84" t="b">
        <v>1</v>
      </c>
      <c r="AB56" s="84">
        <v>21.621537093249895</v>
      </c>
      <c r="AC56" s="84" t="b">
        <v>0</v>
      </c>
      <c r="AD56" s="84">
        <v>2.1652445246179615</v>
      </c>
      <c r="AE56" s="84" t="b">
        <v>0</v>
      </c>
      <c r="AF56" s="84">
        <v>12.826736504252244</v>
      </c>
      <c r="AG56" s="84" t="b">
        <v>0</v>
      </c>
      <c r="AH56" s="84">
        <v>226.42721525513264</v>
      </c>
      <c r="AI56" s="84" t="b">
        <v>0</v>
      </c>
      <c r="AJ56" s="84">
        <v>5.2321300319824902</v>
      </c>
      <c r="AK56" s="84" t="b">
        <v>0</v>
      </c>
      <c r="AL56" s="84">
        <v>9.8012309785416143</v>
      </c>
      <c r="AM56" s="84" t="b">
        <v>0</v>
      </c>
      <c r="AN56" s="84">
        <v>2.4340468305137422</v>
      </c>
      <c r="AO56" s="84" t="b">
        <v>0</v>
      </c>
      <c r="AP56" s="17" t="s">
        <v>315</v>
      </c>
      <c r="AQ56" s="17" t="b">
        <v>1</v>
      </c>
    </row>
    <row r="57" spans="1:43">
      <c r="A57" s="5" t="s">
        <v>268</v>
      </c>
      <c r="B57" s="5" t="s">
        <v>255</v>
      </c>
      <c r="C57" s="5" t="s">
        <v>248</v>
      </c>
      <c r="D57" s="84">
        <v>1.372603403888095</v>
      </c>
      <c r="E57" s="84" t="b">
        <v>1</v>
      </c>
      <c r="F57" s="84">
        <v>1.5782197082381069</v>
      </c>
      <c r="G57" s="84" t="b">
        <v>1</v>
      </c>
      <c r="H57" s="84">
        <v>1.2076417837031859</v>
      </c>
      <c r="I57" s="84" t="b">
        <v>1</v>
      </c>
      <c r="J57" s="84">
        <v>8.0469995379563528</v>
      </c>
      <c r="K57" s="84" t="b">
        <v>0</v>
      </c>
      <c r="L57" s="84">
        <v>1.6621690204993833</v>
      </c>
      <c r="M57" s="84" t="b">
        <v>1</v>
      </c>
      <c r="N57" s="84">
        <v>1.5557386248725584</v>
      </c>
      <c r="O57" s="84" t="b">
        <v>1</v>
      </c>
      <c r="P57" s="84">
        <v>4.0129787079274548</v>
      </c>
      <c r="Q57" s="84" t="b">
        <v>0</v>
      </c>
      <c r="R57" s="84">
        <v>1.2495124702643015</v>
      </c>
      <c r="S57" s="84" t="b">
        <v>0</v>
      </c>
      <c r="T57" s="84">
        <v>5.6462609235876844</v>
      </c>
      <c r="U57" s="84" t="b">
        <v>0</v>
      </c>
      <c r="V57" s="84">
        <v>23.466885242367255</v>
      </c>
      <c r="W57" s="84" t="b">
        <v>0</v>
      </c>
      <c r="X57" s="84">
        <v>1.1922283758485692</v>
      </c>
      <c r="Y57" s="84" t="b">
        <v>1</v>
      </c>
      <c r="Z57" s="84">
        <v>1.2932702322593075</v>
      </c>
      <c r="AA57" s="84" t="b">
        <v>1</v>
      </c>
      <c r="AB57" s="84">
        <v>5.0612198308656797</v>
      </c>
      <c r="AC57" s="84" t="b">
        <v>0</v>
      </c>
      <c r="AD57" s="84">
        <v>1.5459624791480895</v>
      </c>
      <c r="AE57" s="84" t="b">
        <v>1</v>
      </c>
      <c r="AF57" s="84">
        <v>5.3715590189634304</v>
      </c>
      <c r="AG57" s="84" t="b">
        <v>0</v>
      </c>
      <c r="AH57" s="84">
        <v>83.840708259191942</v>
      </c>
      <c r="AI57" s="84" t="b">
        <v>0</v>
      </c>
      <c r="AJ57" s="84">
        <v>1.1798767077496903</v>
      </c>
      <c r="AK57" s="84" t="b">
        <v>1</v>
      </c>
      <c r="AL57" s="84">
        <v>1.6254563264661426</v>
      </c>
      <c r="AM57" s="84" t="b">
        <v>1</v>
      </c>
      <c r="AN57" s="84">
        <v>3.2083131218570102</v>
      </c>
      <c r="AO57" s="84" t="b">
        <v>0</v>
      </c>
      <c r="AP57" s="17" t="s">
        <v>315</v>
      </c>
      <c r="AQ57" s="17" t="b">
        <v>1</v>
      </c>
    </row>
    <row r="58" spans="1:43">
      <c r="A58" s="5" t="s">
        <v>265</v>
      </c>
      <c r="B58" s="5" t="s">
        <v>257</v>
      </c>
      <c r="C58" s="5" t="s">
        <v>248</v>
      </c>
      <c r="D58" s="84">
        <v>0.85506996422153025</v>
      </c>
      <c r="E58" s="84" t="b">
        <v>1</v>
      </c>
      <c r="F58" s="84">
        <v>0.98315964074856121</v>
      </c>
      <c r="G58" s="84" t="b">
        <v>1</v>
      </c>
      <c r="H58" s="84">
        <v>2.8899828181987064</v>
      </c>
      <c r="I58" s="84" t="b">
        <v>0</v>
      </c>
      <c r="J58" s="84">
        <v>28.511240040146319</v>
      </c>
      <c r="K58" s="84" t="b">
        <v>0</v>
      </c>
      <c r="L58" s="84">
        <v>1.0354562729937804</v>
      </c>
      <c r="M58" s="84" t="b">
        <v>1</v>
      </c>
      <c r="N58" s="84">
        <v>0.9691549405601535</v>
      </c>
      <c r="O58" s="84" t="b">
        <v>1</v>
      </c>
      <c r="P58" s="84">
        <v>4.5270064758540665</v>
      </c>
      <c r="Q58" s="84" t="b">
        <v>0</v>
      </c>
      <c r="R58" s="84">
        <v>0.65117901631244568</v>
      </c>
      <c r="S58" s="84" t="b">
        <v>0</v>
      </c>
      <c r="T58" s="84">
        <v>27.699512250681877</v>
      </c>
      <c r="U58" s="84" t="b">
        <v>0</v>
      </c>
      <c r="V58" s="84">
        <v>268.17854744802116</v>
      </c>
      <c r="W58" s="84" t="b">
        <v>0</v>
      </c>
      <c r="X58" s="84">
        <v>0.74270446349835917</v>
      </c>
      <c r="Y58" s="84" t="b">
        <v>1</v>
      </c>
      <c r="Z58" s="84">
        <v>0.80564897922757328</v>
      </c>
      <c r="AA58" s="84" t="b">
        <v>1</v>
      </c>
      <c r="AB58" s="84">
        <v>8.6243670797614218</v>
      </c>
      <c r="AC58" s="84" t="b">
        <v>0</v>
      </c>
      <c r="AD58" s="84">
        <v>1.8961268065944505</v>
      </c>
      <c r="AE58" s="84" t="b">
        <v>0</v>
      </c>
      <c r="AF58" s="84">
        <v>94.819954232121077</v>
      </c>
      <c r="AG58" s="84" t="b">
        <v>0</v>
      </c>
      <c r="AH58" s="84">
        <v>262.4139951005186</v>
      </c>
      <c r="AI58" s="84" t="b">
        <v>0</v>
      </c>
      <c r="AJ58" s="84">
        <v>16.458246338264406</v>
      </c>
      <c r="AK58" s="84" t="b">
        <v>0</v>
      </c>
      <c r="AL58" s="84">
        <v>14.846282223282463</v>
      </c>
      <c r="AM58" s="84" t="b">
        <v>0</v>
      </c>
      <c r="AN58" s="84">
        <v>2.3763260544084113</v>
      </c>
      <c r="AO58" s="84" t="b">
        <v>0</v>
      </c>
      <c r="AP58" s="17" t="s">
        <v>315</v>
      </c>
      <c r="AQ58" s="17" t="b">
        <v>1</v>
      </c>
    </row>
    <row r="59" spans="1:43">
      <c r="A59" s="5" t="s">
        <v>312</v>
      </c>
      <c r="B59" s="5" t="s">
        <v>313</v>
      </c>
      <c r="C59" s="5" t="s">
        <v>314</v>
      </c>
      <c r="D59" s="84">
        <v>3.7150496597471245</v>
      </c>
      <c r="E59" s="84" t="b">
        <v>0</v>
      </c>
      <c r="F59" s="84">
        <v>7.0654171057638155</v>
      </c>
      <c r="G59" s="84" t="b">
        <v>0</v>
      </c>
      <c r="H59" s="84">
        <v>8.9601156509670012</v>
      </c>
      <c r="I59" s="84" t="b">
        <v>0</v>
      </c>
      <c r="J59" s="84">
        <v>6.7761479580155637</v>
      </c>
      <c r="K59" s="84" t="b">
        <v>0</v>
      </c>
      <c r="L59" s="84">
        <v>2.372504189312334</v>
      </c>
      <c r="M59" s="84" t="b">
        <v>1</v>
      </c>
      <c r="N59" s="84">
        <v>2.220590300664024</v>
      </c>
      <c r="O59" s="84" t="b">
        <v>1</v>
      </c>
      <c r="P59" s="84">
        <v>70.561300572265651</v>
      </c>
      <c r="Q59" s="84" t="b">
        <v>0</v>
      </c>
      <c r="R59" s="84">
        <v>20.830725432637642</v>
      </c>
      <c r="S59" s="84" t="b">
        <v>0</v>
      </c>
      <c r="T59" s="84">
        <v>10.580703245431121</v>
      </c>
      <c r="U59" s="84" t="b">
        <v>0</v>
      </c>
      <c r="V59" s="84">
        <v>18.50033870038396</v>
      </c>
      <c r="W59" s="84" t="b">
        <v>0</v>
      </c>
      <c r="X59" s="84">
        <v>1.7017323638169792</v>
      </c>
      <c r="Y59" s="84" t="b">
        <v>1</v>
      </c>
      <c r="Z59" s="84">
        <v>1.8459548975508528</v>
      </c>
      <c r="AA59" s="84" t="b">
        <v>1</v>
      </c>
      <c r="AB59" s="84">
        <v>1.6596670633090549</v>
      </c>
      <c r="AC59" s="84" t="b">
        <v>1</v>
      </c>
      <c r="AD59" s="84">
        <v>2.2066362764940499</v>
      </c>
      <c r="AE59" s="84" t="b">
        <v>1</v>
      </c>
      <c r="AF59" s="84">
        <v>38.24650297675597</v>
      </c>
      <c r="AG59" s="84" t="b">
        <v>0</v>
      </c>
      <c r="AH59" s="84">
        <v>9.8207647474968756</v>
      </c>
      <c r="AI59" s="84" t="b">
        <v>0</v>
      </c>
      <c r="AJ59" s="84">
        <v>1.6841021565707981</v>
      </c>
      <c r="AK59" s="84" t="b">
        <v>1</v>
      </c>
      <c r="AL59" s="84">
        <v>2.3201021656188354</v>
      </c>
      <c r="AM59" s="84" t="b">
        <v>1</v>
      </c>
      <c r="AN59" s="84">
        <v>1.5900851410659658</v>
      </c>
      <c r="AO59" s="84" t="b">
        <v>1</v>
      </c>
      <c r="AP59" s="17" t="s">
        <v>315</v>
      </c>
      <c r="AQ59" s="17" t="b">
        <v>1</v>
      </c>
    </row>
    <row r="60" spans="1:43">
      <c r="A60" s="5" t="s">
        <v>264</v>
      </c>
      <c r="B60" s="5" t="s">
        <v>316</v>
      </c>
      <c r="C60" s="5" t="s">
        <v>314</v>
      </c>
      <c r="D60" s="84">
        <v>23.079563420821533</v>
      </c>
      <c r="E60" s="84" t="b">
        <v>0</v>
      </c>
      <c r="F60" s="84">
        <v>13.281466261985985</v>
      </c>
      <c r="G60" s="84" t="b">
        <v>0</v>
      </c>
      <c r="H60" s="84">
        <v>10.494564696655848</v>
      </c>
      <c r="I60" s="84" t="b">
        <v>0</v>
      </c>
      <c r="J60" s="84">
        <v>14.782814704851452</v>
      </c>
      <c r="K60" s="84" t="b">
        <v>0</v>
      </c>
      <c r="L60" s="84">
        <v>1.3457454828479254</v>
      </c>
      <c r="M60" s="84" t="b">
        <v>1</v>
      </c>
      <c r="N60" s="84">
        <v>1.2595760124835416</v>
      </c>
      <c r="O60" s="84" t="b">
        <v>1</v>
      </c>
      <c r="P60" s="84">
        <v>607.21987306971914</v>
      </c>
      <c r="Q60" s="84" t="b">
        <v>0</v>
      </c>
      <c r="R60" s="84">
        <v>0.84631407678293369</v>
      </c>
      <c r="S60" s="84" t="b">
        <v>0</v>
      </c>
      <c r="T60" s="84">
        <v>29.076730578882383</v>
      </c>
      <c r="U60" s="84" t="b">
        <v>0</v>
      </c>
      <c r="V60" s="84">
        <v>75.369317336945841</v>
      </c>
      <c r="W60" s="84" t="b">
        <v>0</v>
      </c>
      <c r="X60" s="84">
        <v>5.3179896339395798</v>
      </c>
      <c r="Y60" s="84" t="b">
        <v>0</v>
      </c>
      <c r="Z60" s="84">
        <v>28.597424458205982</v>
      </c>
      <c r="AA60" s="84" t="b">
        <v>0</v>
      </c>
      <c r="AB60" s="84">
        <v>221.51881279215448</v>
      </c>
      <c r="AC60" s="84" t="b">
        <v>0</v>
      </c>
      <c r="AD60" s="84">
        <v>48.87279947667232</v>
      </c>
      <c r="AE60" s="84" t="b">
        <v>0</v>
      </c>
      <c r="AF60" s="84">
        <v>103.14882394990305</v>
      </c>
      <c r="AG60" s="84" t="b">
        <v>0</v>
      </c>
      <c r="AH60" s="84">
        <v>273.8079776400437</v>
      </c>
      <c r="AI60" s="84" t="b">
        <v>0</v>
      </c>
      <c r="AJ60" s="84">
        <v>11.434244252453365</v>
      </c>
      <c r="AK60" s="84" t="b">
        <v>0</v>
      </c>
      <c r="AL60" s="84">
        <v>7.2958266325383185</v>
      </c>
      <c r="AM60" s="84" t="b">
        <v>0</v>
      </c>
      <c r="AN60" s="84">
        <v>0.90193724654849239</v>
      </c>
      <c r="AO60" s="84" t="b">
        <v>1</v>
      </c>
      <c r="AP60" s="17" t="s">
        <v>315</v>
      </c>
      <c r="AQ60" s="17" t="b">
        <v>1</v>
      </c>
    </row>
    <row r="61" spans="1:43">
      <c r="A61" s="5" t="s">
        <v>267</v>
      </c>
      <c r="B61" s="5" t="s">
        <v>317</v>
      </c>
      <c r="C61" s="5" t="s">
        <v>314</v>
      </c>
      <c r="D61" s="84">
        <v>7.3674243400063926</v>
      </c>
      <c r="E61" s="84" t="b">
        <v>0</v>
      </c>
      <c r="F61" s="84">
        <v>4.3422543839026835</v>
      </c>
      <c r="G61" s="84" t="b">
        <v>0</v>
      </c>
      <c r="H61" s="84">
        <v>2.8512787709849663</v>
      </c>
      <c r="I61" s="84" t="b">
        <v>0</v>
      </c>
      <c r="J61" s="84">
        <v>2.9400720359784036</v>
      </c>
      <c r="K61" s="84" t="b">
        <v>0</v>
      </c>
      <c r="L61" s="84">
        <v>0.86265190204409514</v>
      </c>
      <c r="M61" s="84" t="b">
        <v>1</v>
      </c>
      <c r="N61" s="84">
        <v>0.80741541159669006</v>
      </c>
      <c r="O61" s="84" t="b">
        <v>1</v>
      </c>
      <c r="P61" s="84">
        <v>18.479921828911078</v>
      </c>
      <c r="Q61" s="84" t="b">
        <v>0</v>
      </c>
      <c r="R61" s="84">
        <v>0.54250559066969684</v>
      </c>
      <c r="S61" s="84" t="b">
        <v>0</v>
      </c>
      <c r="T61" s="84">
        <v>0.77314099858421248</v>
      </c>
      <c r="U61" s="84" t="b">
        <v>0</v>
      </c>
      <c r="V61" s="84">
        <v>2.7394016087222535</v>
      </c>
      <c r="W61" s="84" t="b">
        <v>0</v>
      </c>
      <c r="X61" s="84">
        <v>0.61875661464783727</v>
      </c>
      <c r="Y61" s="84" t="b">
        <v>1</v>
      </c>
      <c r="Z61" s="84">
        <v>0.67119649804345127</v>
      </c>
      <c r="AA61" s="84" t="b">
        <v>1</v>
      </c>
      <c r="AB61" s="84">
        <v>2.5524590975053663</v>
      </c>
      <c r="AC61" s="84" t="b">
        <v>0</v>
      </c>
      <c r="AD61" s="84">
        <v>0.80234167324645911</v>
      </c>
      <c r="AE61" s="84" t="b">
        <v>1</v>
      </c>
      <c r="AF61" s="84">
        <v>3.5867444206439156</v>
      </c>
      <c r="AG61" s="84" t="b">
        <v>0</v>
      </c>
      <c r="AH61" s="84">
        <v>1267.0767760438962</v>
      </c>
      <c r="AI61" s="84" t="b">
        <v>0</v>
      </c>
      <c r="AJ61" s="84">
        <v>0.61234620159867925</v>
      </c>
      <c r="AK61" s="84" t="b">
        <v>1</v>
      </c>
      <c r="AL61" s="84">
        <v>0.84359831907728966</v>
      </c>
      <c r="AM61" s="84" t="b">
        <v>1</v>
      </c>
      <c r="AN61" s="84">
        <v>0.57816124309992922</v>
      </c>
      <c r="AO61" s="84" t="b">
        <v>1</v>
      </c>
      <c r="AP61" s="17" t="s">
        <v>315</v>
      </c>
      <c r="AQ61" s="17" t="b">
        <v>1</v>
      </c>
    </row>
    <row r="62" spans="1:43">
      <c r="A62" s="5" t="s">
        <v>268</v>
      </c>
      <c r="B62" s="5" t="s">
        <v>318</v>
      </c>
      <c r="C62" s="5" t="s">
        <v>314</v>
      </c>
      <c r="D62" s="84">
        <v>1.6737854869505888</v>
      </c>
      <c r="E62" s="84" t="b">
        <v>0</v>
      </c>
      <c r="F62" s="84">
        <v>1.6770128495395398</v>
      </c>
      <c r="G62" s="84" t="b">
        <v>0</v>
      </c>
      <c r="H62" s="84">
        <v>2.5798918824647776</v>
      </c>
      <c r="I62" s="84" t="b">
        <v>0</v>
      </c>
      <c r="J62" s="84">
        <v>3.1756036361998832</v>
      </c>
      <c r="K62" s="84" t="b">
        <v>0</v>
      </c>
      <c r="L62" s="84">
        <v>1.6687000955682558</v>
      </c>
      <c r="M62" s="84" t="b">
        <v>1</v>
      </c>
      <c r="N62" s="84">
        <v>1.5618515084730076</v>
      </c>
      <c r="O62" s="84" t="b">
        <v>1</v>
      </c>
      <c r="P62" s="84">
        <v>158.01709258135492</v>
      </c>
      <c r="Q62" s="84" t="b">
        <v>0</v>
      </c>
      <c r="R62" s="84">
        <v>1.0494141714076486</v>
      </c>
      <c r="S62" s="84" t="b">
        <v>0</v>
      </c>
      <c r="T62" s="84">
        <v>2.4819482610667229</v>
      </c>
      <c r="U62" s="84" t="b">
        <v>0</v>
      </c>
      <c r="V62" s="84">
        <v>6.7248300708985473</v>
      </c>
      <c r="W62" s="84" t="b">
        <v>0</v>
      </c>
      <c r="X62" s="84">
        <v>1.1969129373617939</v>
      </c>
      <c r="Y62" s="84" t="b">
        <v>1</v>
      </c>
      <c r="Z62" s="84">
        <v>2.2458589076455171</v>
      </c>
      <c r="AA62" s="84" t="b">
        <v>0</v>
      </c>
      <c r="AB62" s="84">
        <v>4.0153011004736143</v>
      </c>
      <c r="AC62" s="84" t="b">
        <v>0</v>
      </c>
      <c r="AD62" s="84">
        <v>1.5520369498429778</v>
      </c>
      <c r="AE62" s="84" t="b">
        <v>1</v>
      </c>
      <c r="AF62" s="84">
        <v>12.65957775069065</v>
      </c>
      <c r="AG62" s="84" t="b">
        <v>0</v>
      </c>
      <c r="AH62" s="84">
        <v>50.000812105725103</v>
      </c>
      <c r="AI62" s="84" t="b">
        <v>0</v>
      </c>
      <c r="AJ62" s="84">
        <v>3.8620862749284468</v>
      </c>
      <c r="AK62" s="84" t="b">
        <v>0</v>
      </c>
      <c r="AL62" s="84">
        <v>10.568774523028351</v>
      </c>
      <c r="AM62" s="84" t="b">
        <v>0</v>
      </c>
      <c r="AN62" s="84">
        <v>1.1183858974038383</v>
      </c>
      <c r="AO62" s="84" t="b">
        <v>1</v>
      </c>
      <c r="AP62" s="17" t="s">
        <v>315</v>
      </c>
      <c r="AQ62" s="17" t="b">
        <v>1</v>
      </c>
    </row>
    <row r="63" spans="1:43">
      <c r="A63" s="5" t="s">
        <v>266</v>
      </c>
      <c r="B63" s="5" t="s">
        <v>319</v>
      </c>
      <c r="C63" s="5" t="s">
        <v>314</v>
      </c>
      <c r="D63" s="84">
        <v>14.474167526122654</v>
      </c>
      <c r="E63" s="84" t="b">
        <v>0</v>
      </c>
      <c r="F63" s="84">
        <v>8.56581420628806</v>
      </c>
      <c r="G63" s="84" t="b">
        <v>0</v>
      </c>
      <c r="H63" s="84">
        <v>17.402605642879767</v>
      </c>
      <c r="I63" s="84" t="b">
        <v>0</v>
      </c>
      <c r="J63" s="84">
        <v>18.908792538960331</v>
      </c>
      <c r="K63" s="84" t="b">
        <v>0</v>
      </c>
      <c r="L63" s="84">
        <v>2.8573500534696361</v>
      </c>
      <c r="M63" s="84" t="b">
        <v>1</v>
      </c>
      <c r="N63" s="84">
        <v>2.6743909843950968</v>
      </c>
      <c r="O63" s="84" t="b">
        <v>1</v>
      </c>
      <c r="P63" s="84">
        <v>449.21989270643377</v>
      </c>
      <c r="Q63" s="84" t="b">
        <v>0</v>
      </c>
      <c r="R63" s="84">
        <v>1.7969338209705805</v>
      </c>
      <c r="S63" s="84" t="b">
        <v>0</v>
      </c>
      <c r="T63" s="84">
        <v>4.5909797718322123</v>
      </c>
      <c r="U63" s="84" t="b">
        <v>0</v>
      </c>
      <c r="V63" s="84">
        <v>30.510355305333334</v>
      </c>
      <c r="W63" s="84" t="b">
        <v>0</v>
      </c>
      <c r="X63" s="84">
        <v>2.0494990409912939</v>
      </c>
      <c r="Y63" s="84" t="b">
        <v>1</v>
      </c>
      <c r="Z63" s="84">
        <v>2.2231949469173671</v>
      </c>
      <c r="AA63" s="84" t="b">
        <v>1</v>
      </c>
      <c r="AB63" s="84">
        <v>1.9988372595719015</v>
      </c>
      <c r="AC63" s="84" t="b">
        <v>1</v>
      </c>
      <c r="AD63" s="84">
        <v>2.6575853105051181</v>
      </c>
      <c r="AE63" s="84" t="b">
        <v>1</v>
      </c>
      <c r="AF63" s="84">
        <v>48.113283698778666</v>
      </c>
      <c r="AG63" s="84" t="b">
        <v>0</v>
      </c>
      <c r="AH63" s="84">
        <v>4216.3978958105463</v>
      </c>
      <c r="AI63" s="84" t="b">
        <v>0</v>
      </c>
      <c r="AJ63" s="84">
        <v>101.79286876360071</v>
      </c>
      <c r="AK63" s="84" t="b">
        <v>0</v>
      </c>
      <c r="AL63" s="84">
        <v>314.25076013446056</v>
      </c>
      <c r="AM63" s="84" t="b">
        <v>0</v>
      </c>
      <c r="AN63" s="84">
        <v>1.9150355490680993</v>
      </c>
      <c r="AO63" s="84" t="b">
        <v>1</v>
      </c>
      <c r="AP63" s="17" t="s">
        <v>315</v>
      </c>
      <c r="AQ63" s="17" t="b">
        <v>1</v>
      </c>
    </row>
    <row r="64" spans="1:43">
      <c r="A64" s="5" t="s">
        <v>312</v>
      </c>
      <c r="B64" s="5" t="s">
        <v>320</v>
      </c>
      <c r="C64" s="5" t="s">
        <v>321</v>
      </c>
      <c r="D64" s="84">
        <v>1.239323291081045</v>
      </c>
      <c r="E64" s="84" t="b">
        <v>1</v>
      </c>
      <c r="F64" s="84">
        <v>1.4249742039996274</v>
      </c>
      <c r="G64" s="84" t="b">
        <v>1</v>
      </c>
      <c r="H64" s="84">
        <v>1.0903794829493478</v>
      </c>
      <c r="I64" s="84" t="b">
        <v>1</v>
      </c>
      <c r="J64" s="84">
        <v>2.5116611791298755</v>
      </c>
      <c r="K64" s="84" t="b">
        <v>0</v>
      </c>
      <c r="L64" s="84">
        <v>1.5007720183288995</v>
      </c>
      <c r="M64" s="84" t="b">
        <v>1</v>
      </c>
      <c r="N64" s="84">
        <v>1.4046760391074686</v>
      </c>
      <c r="O64" s="84" t="b">
        <v>1</v>
      </c>
      <c r="P64" s="84">
        <v>2.1928465731720057</v>
      </c>
      <c r="Q64" s="84" t="b">
        <v>0</v>
      </c>
      <c r="R64" s="84">
        <v>0.94380735535949167</v>
      </c>
      <c r="S64" s="84" t="b">
        <v>0</v>
      </c>
      <c r="T64" s="84">
        <v>1.7656525157523275</v>
      </c>
      <c r="U64" s="84" t="b">
        <v>0</v>
      </c>
      <c r="V64" s="84">
        <v>13.639326879932442</v>
      </c>
      <c r="W64" s="84" t="b">
        <v>0</v>
      </c>
      <c r="X64" s="84">
        <v>1.0764627206165078</v>
      </c>
      <c r="Y64" s="84" t="b">
        <v>1</v>
      </c>
      <c r="Z64" s="84">
        <v>1.1676933890449708</v>
      </c>
      <c r="AA64" s="84" t="b">
        <v>1</v>
      </c>
      <c r="AB64" s="84">
        <v>1.0498535258975776</v>
      </c>
      <c r="AC64" s="84" t="b">
        <v>1</v>
      </c>
      <c r="AD64" s="84">
        <v>1.3958491594283007</v>
      </c>
      <c r="AE64" s="84" t="b">
        <v>1</v>
      </c>
      <c r="AF64" s="84">
        <v>8.8265391141333147</v>
      </c>
      <c r="AG64" s="84" t="b">
        <v>0</v>
      </c>
      <c r="AH64" s="84">
        <v>12.600612891667319</v>
      </c>
      <c r="AI64" s="84" t="b">
        <v>0</v>
      </c>
      <c r="AJ64" s="84">
        <v>1.0653104023902216</v>
      </c>
      <c r="AK64" s="84" t="b">
        <v>1</v>
      </c>
      <c r="AL64" s="84">
        <v>1.4676241355064858</v>
      </c>
      <c r="AM64" s="84" t="b">
        <v>1</v>
      </c>
      <c r="AN64" s="84">
        <v>1.0058381760598885</v>
      </c>
      <c r="AO64" s="84" t="b">
        <v>1</v>
      </c>
      <c r="AP64" s="17" t="s">
        <v>315</v>
      </c>
      <c r="AQ64" s="17" t="b">
        <v>1</v>
      </c>
    </row>
    <row r="65" spans="1:43">
      <c r="A65" s="5" t="s">
        <v>265</v>
      </c>
      <c r="B65" s="5" t="s">
        <v>322</v>
      </c>
      <c r="C65" s="5" t="s">
        <v>321</v>
      </c>
      <c r="D65" s="84">
        <v>0.99819522493021462</v>
      </c>
      <c r="E65" s="84" t="b">
        <v>1</v>
      </c>
      <c r="F65" s="84">
        <v>1.1477250982997496</v>
      </c>
      <c r="G65" s="84" t="b">
        <v>1</v>
      </c>
      <c r="H65" s="84">
        <v>2.8376880438822112</v>
      </c>
      <c r="I65" s="84" t="b">
        <v>0</v>
      </c>
      <c r="J65" s="84">
        <v>7.7148253191816369</v>
      </c>
      <c r="K65" s="84" t="b">
        <v>0</v>
      </c>
      <c r="L65" s="84">
        <v>1.2087753640924859</v>
      </c>
      <c r="M65" s="84" t="b">
        <v>1</v>
      </c>
      <c r="N65" s="84">
        <v>1.1313762316109575</v>
      </c>
      <c r="O65" s="84" t="b">
        <v>1</v>
      </c>
      <c r="P65" s="84">
        <v>1.734424173805166</v>
      </c>
      <c r="Q65" s="84" t="b">
        <v>0</v>
      </c>
      <c r="R65" s="84">
        <v>0.76017613979648047</v>
      </c>
      <c r="S65" s="84" t="b">
        <v>0</v>
      </c>
      <c r="T65" s="84">
        <v>1.1726836965056175</v>
      </c>
      <c r="U65" s="84" t="b">
        <v>0</v>
      </c>
      <c r="V65" s="84">
        <v>149.04568125100943</v>
      </c>
      <c r="W65" s="84" t="b">
        <v>0</v>
      </c>
      <c r="X65" s="84">
        <v>0.86702150703348468</v>
      </c>
      <c r="Y65" s="84" t="b">
        <v>1</v>
      </c>
      <c r="Z65" s="84">
        <v>0.94050194450113511</v>
      </c>
      <c r="AA65" s="84" t="b">
        <v>1</v>
      </c>
      <c r="AB65" s="84">
        <v>0.84558951160595952</v>
      </c>
      <c r="AC65" s="84" t="b">
        <v>1</v>
      </c>
      <c r="AD65" s="84">
        <v>1.1242667475802866</v>
      </c>
      <c r="AE65" s="84" t="b">
        <v>1</v>
      </c>
      <c r="AF65" s="84">
        <v>10.035531111060545</v>
      </c>
      <c r="AG65" s="84" t="b">
        <v>0</v>
      </c>
      <c r="AH65" s="84">
        <v>24.838565152472658</v>
      </c>
      <c r="AI65" s="84" t="b">
        <v>0</v>
      </c>
      <c r="AJ65" s="84">
        <v>0.85803903177420793</v>
      </c>
      <c r="AK65" s="84" t="b">
        <v>1</v>
      </c>
      <c r="AL65" s="84">
        <v>1.1820768758223128</v>
      </c>
      <c r="AM65" s="84" t="b">
        <v>1</v>
      </c>
      <c r="AN65" s="84">
        <v>0.81013797741160942</v>
      </c>
      <c r="AO65" s="84" t="b">
        <v>1</v>
      </c>
      <c r="AP65" s="17" t="s">
        <v>315</v>
      </c>
      <c r="AQ65" s="17" t="b">
        <v>1</v>
      </c>
    </row>
    <row r="66" spans="1:43">
      <c r="A66" s="5" t="s">
        <v>264</v>
      </c>
      <c r="B66" s="5" t="s">
        <v>323</v>
      </c>
      <c r="C66" s="5" t="s">
        <v>321</v>
      </c>
      <c r="D66" s="84">
        <v>0.96605590207070591</v>
      </c>
      <c r="E66" s="84" t="b">
        <v>1</v>
      </c>
      <c r="F66" s="84">
        <v>1.110771297513139</v>
      </c>
      <c r="G66" s="84" t="b">
        <v>1</v>
      </c>
      <c r="H66" s="84">
        <v>2.6503047796255998</v>
      </c>
      <c r="I66" s="84" t="b">
        <v>0</v>
      </c>
      <c r="J66" s="84">
        <v>5.9021472549349703</v>
      </c>
      <c r="K66" s="84" t="b">
        <v>0</v>
      </c>
      <c r="L66" s="84">
        <v>1.169855901525527</v>
      </c>
      <c r="M66" s="84" t="b">
        <v>1</v>
      </c>
      <c r="N66" s="84">
        <v>1.0949488223475432</v>
      </c>
      <c r="O66" s="84" t="b">
        <v>1</v>
      </c>
      <c r="P66" s="84">
        <v>0.81999871623264697</v>
      </c>
      <c r="Q66" s="84" t="b">
        <v>1</v>
      </c>
      <c r="R66" s="84">
        <v>0.73570042024099758</v>
      </c>
      <c r="S66" s="84" t="b">
        <v>0</v>
      </c>
      <c r="T66" s="84">
        <v>1.9279340645754308</v>
      </c>
      <c r="U66" s="84" t="b">
        <v>0</v>
      </c>
      <c r="V66" s="84">
        <v>10.745405409379897</v>
      </c>
      <c r="W66" s="84" t="b">
        <v>0</v>
      </c>
      <c r="X66" s="84">
        <v>0.83910564103379004</v>
      </c>
      <c r="Y66" s="84" t="b">
        <v>1</v>
      </c>
      <c r="Z66" s="84">
        <v>0.91204407808661592</v>
      </c>
      <c r="AA66" s="84" t="b">
        <v>0</v>
      </c>
      <c r="AB66" s="84">
        <v>7.3286237593782291</v>
      </c>
      <c r="AC66" s="84" t="b">
        <v>0</v>
      </c>
      <c r="AD66" s="84">
        <v>1.0880682454453774</v>
      </c>
      <c r="AE66" s="84" t="b">
        <v>1</v>
      </c>
      <c r="AF66" s="84">
        <v>14.522593825473937</v>
      </c>
      <c r="AG66" s="84" t="b">
        <v>0</v>
      </c>
      <c r="AH66" s="84">
        <v>59.90804720638738</v>
      </c>
      <c r="AI66" s="84" t="b">
        <v>0</v>
      </c>
      <c r="AJ66" s="84">
        <v>0.83041237841070437</v>
      </c>
      <c r="AK66" s="84" t="b">
        <v>1</v>
      </c>
      <c r="AL66" s="84">
        <v>1.1440170360154567</v>
      </c>
      <c r="AM66" s="84" t="b">
        <v>1</v>
      </c>
      <c r="AN66" s="84">
        <v>0.78405361498781467</v>
      </c>
      <c r="AO66" s="84" t="b">
        <v>1</v>
      </c>
      <c r="AP66" s="17" t="s">
        <v>315</v>
      </c>
      <c r="AQ66" s="17" t="b">
        <v>1</v>
      </c>
    </row>
    <row r="67" spans="1:43">
      <c r="A67" s="5" t="s">
        <v>267</v>
      </c>
      <c r="B67" s="5" t="s">
        <v>324</v>
      </c>
      <c r="C67" s="5" t="s">
        <v>321</v>
      </c>
      <c r="D67" s="84">
        <v>0.97706847451299617</v>
      </c>
      <c r="E67" s="84" t="b">
        <v>1</v>
      </c>
      <c r="F67" s="84">
        <v>1.1234335558301374</v>
      </c>
      <c r="G67" s="84" t="b">
        <v>1</v>
      </c>
      <c r="H67" s="84">
        <v>0.85964285970634513</v>
      </c>
      <c r="I67" s="84" t="b">
        <v>1</v>
      </c>
      <c r="J67" s="84">
        <v>1.7090437572374428</v>
      </c>
      <c r="K67" s="84" t="b">
        <v>0</v>
      </c>
      <c r="L67" s="84">
        <v>1.1831916958982709</v>
      </c>
      <c r="M67" s="84" t="b">
        <v>1</v>
      </c>
      <c r="N67" s="84">
        <v>1.1074307120610229</v>
      </c>
      <c r="O67" s="84" t="b">
        <v>1</v>
      </c>
      <c r="P67" s="84">
        <v>1.7693237889427851</v>
      </c>
      <c r="Q67" s="84" t="b">
        <v>0</v>
      </c>
      <c r="R67" s="84">
        <v>0.74408705103157724</v>
      </c>
      <c r="S67" s="84" t="b">
        <v>0</v>
      </c>
      <c r="T67" s="84">
        <v>1.507086199519065</v>
      </c>
      <c r="U67" s="84" t="b">
        <v>0</v>
      </c>
      <c r="V67" s="84">
        <v>3.9828373436730904</v>
      </c>
      <c r="W67" s="84" t="b">
        <v>0</v>
      </c>
      <c r="X67" s="84">
        <v>0.84867104158546813</v>
      </c>
      <c r="Y67" s="84" t="b">
        <v>1</v>
      </c>
      <c r="Z67" s="84">
        <v>0.92059626938655703</v>
      </c>
      <c r="AA67" s="84" t="b">
        <v>1</v>
      </c>
      <c r="AB67" s="84">
        <v>0.90334678277590064</v>
      </c>
      <c r="AC67" s="84" t="b">
        <v>0</v>
      </c>
      <c r="AD67" s="84">
        <v>1.1004716998929296</v>
      </c>
      <c r="AE67" s="84" t="b">
        <v>1</v>
      </c>
      <c r="AF67" s="84">
        <v>3.7080095578653269</v>
      </c>
      <c r="AG67" s="84" t="b">
        <v>0</v>
      </c>
      <c r="AH67" s="84">
        <v>44.102682486992897</v>
      </c>
      <c r="AI67" s="84" t="b">
        <v>0</v>
      </c>
      <c r="AJ67" s="84">
        <v>0.83987867995145415</v>
      </c>
      <c r="AK67" s="84" t="b">
        <v>1</v>
      </c>
      <c r="AL67" s="84">
        <v>1.1570582797543851</v>
      </c>
      <c r="AM67" s="84" t="b">
        <v>1</v>
      </c>
      <c r="AN67" s="84">
        <v>0.7929914489321912</v>
      </c>
      <c r="AO67" s="84" t="b">
        <v>1</v>
      </c>
      <c r="AP67" s="17" t="s">
        <v>315</v>
      </c>
      <c r="AQ67" s="17" t="b">
        <v>1</v>
      </c>
    </row>
    <row r="68" spans="1:43">
      <c r="A68" s="5" t="s">
        <v>268</v>
      </c>
      <c r="B68" s="5" t="s">
        <v>325</v>
      </c>
      <c r="C68" s="5" t="s">
        <v>321</v>
      </c>
      <c r="D68" s="84">
        <v>1.0601294079952928</v>
      </c>
      <c r="E68" s="84" t="b">
        <v>1</v>
      </c>
      <c r="F68" s="84">
        <v>1.2189370361763818</v>
      </c>
      <c r="G68" s="84" t="b">
        <v>1</v>
      </c>
      <c r="H68" s="84">
        <v>1.2082316688564432</v>
      </c>
      <c r="I68" s="84" t="b">
        <v>0</v>
      </c>
      <c r="J68" s="84">
        <v>2.7674497621256648</v>
      </c>
      <c r="K68" s="84" t="b">
        <v>0</v>
      </c>
      <c r="L68" s="84">
        <v>1.2837752366770239</v>
      </c>
      <c r="M68" s="84" t="b">
        <v>1</v>
      </c>
      <c r="N68" s="84">
        <v>1.2015737850494344</v>
      </c>
      <c r="O68" s="84" t="b">
        <v>1</v>
      </c>
      <c r="P68" s="84">
        <v>0.89984932728353784</v>
      </c>
      <c r="Q68" s="84" t="b">
        <v>1</v>
      </c>
      <c r="R68" s="84">
        <v>0.80734215204338455</v>
      </c>
      <c r="S68" s="84" t="b">
        <v>0</v>
      </c>
      <c r="T68" s="84">
        <v>2.2788406865489299</v>
      </c>
      <c r="U68" s="84" t="b">
        <v>0</v>
      </c>
      <c r="V68" s="84">
        <v>3.6055742295098052</v>
      </c>
      <c r="W68" s="84" t="b">
        <v>0</v>
      </c>
      <c r="X68" s="84">
        <v>0.9208168642911051</v>
      </c>
      <c r="Y68" s="84" t="b">
        <v>1</v>
      </c>
      <c r="Z68" s="84">
        <v>0.99885648091746349</v>
      </c>
      <c r="AA68" s="84" t="b">
        <v>1</v>
      </c>
      <c r="AB68" s="84">
        <v>0.89805509579403742</v>
      </c>
      <c r="AC68" s="84" t="b">
        <v>1</v>
      </c>
      <c r="AD68" s="84">
        <v>1.1940231848177874</v>
      </c>
      <c r="AE68" s="84" t="b">
        <v>1</v>
      </c>
      <c r="AF68" s="84">
        <v>25.029165047548162</v>
      </c>
      <c r="AG68" s="84" t="b">
        <v>0</v>
      </c>
      <c r="AH68" s="84">
        <v>15.970567545110836</v>
      </c>
      <c r="AI68" s="84" t="b">
        <v>0</v>
      </c>
      <c r="AJ68" s="84">
        <v>0.91127706091284799</v>
      </c>
      <c r="AK68" s="84" t="b">
        <v>1</v>
      </c>
      <c r="AL68" s="84">
        <v>1.2554202096669451</v>
      </c>
      <c r="AM68" s="84" t="b">
        <v>1</v>
      </c>
      <c r="AN68" s="84">
        <v>0.86040392995059356</v>
      </c>
      <c r="AO68" s="84" t="b">
        <v>1</v>
      </c>
      <c r="AP68" s="17" t="s">
        <v>315</v>
      </c>
      <c r="AQ68" s="17" t="b">
        <v>1</v>
      </c>
    </row>
    <row r="69" spans="1:43">
      <c r="A69" s="5" t="s">
        <v>266</v>
      </c>
      <c r="B69" s="5" t="s">
        <v>326</v>
      </c>
      <c r="C69" s="5" t="s">
        <v>321</v>
      </c>
      <c r="D69" s="84">
        <v>0.91039094918470065</v>
      </c>
      <c r="E69" s="84" t="b">
        <v>1</v>
      </c>
      <c r="F69" s="84">
        <v>1.0467677219326128</v>
      </c>
      <c r="G69" s="84" t="b">
        <v>1</v>
      </c>
      <c r="H69" s="84">
        <v>0.80097874347853626</v>
      </c>
      <c r="I69" s="84" t="b">
        <v>1</v>
      </c>
      <c r="J69" s="84">
        <v>2.6922065680090275</v>
      </c>
      <c r="K69" s="84" t="b">
        <v>0</v>
      </c>
      <c r="L69" s="84">
        <v>1.1024478214110622</v>
      </c>
      <c r="M69" s="84" t="b">
        <v>1</v>
      </c>
      <c r="N69" s="84">
        <v>1.0318569510822073</v>
      </c>
      <c r="O69" s="84" t="b">
        <v>1</v>
      </c>
      <c r="P69" s="84">
        <v>2.2331085761189833</v>
      </c>
      <c r="Q69" s="84" t="b">
        <v>0</v>
      </c>
      <c r="R69" s="84">
        <v>0.69330874379334195</v>
      </c>
      <c r="S69" s="84" t="b">
        <v>0</v>
      </c>
      <c r="T69" s="84">
        <v>0.98084546577372644</v>
      </c>
      <c r="U69" s="84" t="b">
        <v>1</v>
      </c>
      <c r="V69" s="84">
        <v>1.1950134967636914</v>
      </c>
      <c r="W69" s="84" t="b">
        <v>1</v>
      </c>
      <c r="X69" s="84">
        <v>0.79075566886923032</v>
      </c>
      <c r="Y69" s="84" t="b">
        <v>1</v>
      </c>
      <c r="Z69" s="84">
        <v>0.85777254446824769</v>
      </c>
      <c r="AA69" s="84" t="b">
        <v>1</v>
      </c>
      <c r="AB69" s="84">
        <v>0.77120889668190507</v>
      </c>
      <c r="AC69" s="84" t="b">
        <v>1</v>
      </c>
      <c r="AD69" s="84">
        <v>1.0253728388031205</v>
      </c>
      <c r="AE69" s="84" t="b">
        <v>1</v>
      </c>
      <c r="AF69" s="84">
        <v>2.035292341427986</v>
      </c>
      <c r="AG69" s="84" t="b">
        <v>0</v>
      </c>
      <c r="AH69" s="84">
        <v>12.882001336272667</v>
      </c>
      <c r="AI69" s="84" t="b">
        <v>0</v>
      </c>
      <c r="AJ69" s="84">
        <v>0.7825633193437227</v>
      </c>
      <c r="AK69" s="84" t="b">
        <v>1</v>
      </c>
      <c r="AL69" s="84">
        <v>1.0780978130449343</v>
      </c>
      <c r="AM69" s="84" t="b">
        <v>1</v>
      </c>
      <c r="AN69" s="84">
        <v>0.73887578682606037</v>
      </c>
      <c r="AO69" s="84" t="b">
        <v>1</v>
      </c>
      <c r="AP69" s="17" t="s">
        <v>315</v>
      </c>
      <c r="AQ69" s="17" t="b">
        <v>1</v>
      </c>
    </row>
    <row r="70" spans="1:43">
      <c r="A70" s="5" t="s">
        <v>312</v>
      </c>
      <c r="B70" s="5" t="s">
        <v>327</v>
      </c>
      <c r="C70" s="5" t="s">
        <v>328</v>
      </c>
      <c r="D70" s="84">
        <v>0.82153126090466377</v>
      </c>
      <c r="E70" s="84" t="b">
        <v>1</v>
      </c>
      <c r="F70" s="84">
        <v>0.94459683199149891</v>
      </c>
      <c r="G70" s="84" t="b">
        <v>1</v>
      </c>
      <c r="H70" s="84">
        <v>0.72279835127650616</v>
      </c>
      <c r="I70" s="84" t="b">
        <v>1</v>
      </c>
      <c r="J70" s="84">
        <v>9.567612564171176</v>
      </c>
      <c r="K70" s="84" t="b">
        <v>0</v>
      </c>
      <c r="L70" s="84">
        <v>0.99484221544219342</v>
      </c>
      <c r="M70" s="84" t="b">
        <v>1</v>
      </c>
      <c r="N70" s="84">
        <v>0.93114144297564327</v>
      </c>
      <c r="O70" s="84" t="b">
        <v>1</v>
      </c>
      <c r="P70" s="84">
        <v>3.0431227851834008</v>
      </c>
      <c r="Q70" s="84" t="b">
        <v>0</v>
      </c>
      <c r="R70" s="84">
        <v>0.62563759777582884</v>
      </c>
      <c r="S70" s="84" t="b">
        <v>0</v>
      </c>
      <c r="T70" s="84">
        <v>1.270067796031227</v>
      </c>
      <c r="U70" s="84" t="b">
        <v>0</v>
      </c>
      <c r="V70" s="84">
        <v>3.0379027158330576</v>
      </c>
      <c r="W70" s="84" t="b">
        <v>0</v>
      </c>
      <c r="X70" s="84">
        <v>0.71357311086564001</v>
      </c>
      <c r="Y70" s="84" t="b">
        <v>1</v>
      </c>
      <c r="Z70" s="84">
        <v>0.7740487322039864</v>
      </c>
      <c r="AA70" s="84" t="b">
        <v>1</v>
      </c>
      <c r="AB70" s="84">
        <v>0.6959342224122228</v>
      </c>
      <c r="AC70" s="84" t="b">
        <v>1</v>
      </c>
      <c r="AD70" s="84">
        <v>0.92529021945320367</v>
      </c>
      <c r="AE70" s="84" t="b">
        <v>1</v>
      </c>
      <c r="AF70" s="84">
        <v>2.7759314800195898</v>
      </c>
      <c r="AG70" s="84" t="b">
        <v>0</v>
      </c>
      <c r="AH70" s="84">
        <v>10.420330347424059</v>
      </c>
      <c r="AI70" s="84" t="b">
        <v>0</v>
      </c>
      <c r="AJ70" s="84">
        <v>0.70618038443147524</v>
      </c>
      <c r="AK70" s="84" t="b">
        <v>1</v>
      </c>
      <c r="AL70" s="84">
        <v>0.9728689158460383</v>
      </c>
      <c r="AM70" s="84" t="b">
        <v>1</v>
      </c>
      <c r="AN70" s="84">
        <v>0.6667570205379848</v>
      </c>
      <c r="AO70" s="84" t="b">
        <v>1</v>
      </c>
      <c r="AP70" s="17" t="s">
        <v>315</v>
      </c>
      <c r="AQ70" s="17" t="b">
        <v>1</v>
      </c>
    </row>
    <row r="71" spans="1:43">
      <c r="A71" s="5" t="s">
        <v>265</v>
      </c>
      <c r="B71" s="5" t="s">
        <v>329</v>
      </c>
      <c r="C71" s="5" t="s">
        <v>328</v>
      </c>
      <c r="D71" s="84">
        <v>0.6155940770183479</v>
      </c>
      <c r="E71" s="84" t="b">
        <v>1</v>
      </c>
      <c r="F71" s="84">
        <v>0.70781021078118433</v>
      </c>
      <c r="G71" s="84" t="b">
        <v>1</v>
      </c>
      <c r="H71" s="84">
        <v>2.0805593634399311</v>
      </c>
      <c r="I71" s="84" t="b">
        <v>0</v>
      </c>
      <c r="J71" s="84">
        <v>6.7789134376530997</v>
      </c>
      <c r="K71" s="84" t="b">
        <v>0</v>
      </c>
      <c r="L71" s="84">
        <v>0.74546034282327189</v>
      </c>
      <c r="M71" s="84" t="b">
        <v>1</v>
      </c>
      <c r="N71" s="84">
        <v>0.69772774870540499</v>
      </c>
      <c r="O71" s="84" t="b">
        <v>1</v>
      </c>
      <c r="P71" s="84">
        <v>0.59100688273695345</v>
      </c>
      <c r="Q71" s="84" t="b">
        <v>0</v>
      </c>
      <c r="R71" s="84">
        <v>0.46880601856425513</v>
      </c>
      <c r="S71" s="84" t="b">
        <v>0</v>
      </c>
      <c r="T71" s="84">
        <v>0.66323447057700136</v>
      </c>
      <c r="U71" s="84" t="b">
        <v>1</v>
      </c>
      <c r="V71" s="84">
        <v>10.319393708789899</v>
      </c>
      <c r="W71" s="84" t="b">
        <v>0</v>
      </c>
      <c r="X71" s="84">
        <v>0.5346983145653188</v>
      </c>
      <c r="Y71" s="84" t="b">
        <v>1</v>
      </c>
      <c r="Z71" s="84">
        <v>0.5800142216665225</v>
      </c>
      <c r="AA71" s="84" t="b">
        <v>1</v>
      </c>
      <c r="AB71" s="84">
        <v>1.00032034639681</v>
      </c>
      <c r="AC71" s="84" t="b">
        <v>0</v>
      </c>
      <c r="AD71" s="84">
        <v>0.69334327946468766</v>
      </c>
      <c r="AE71" s="84" t="b">
        <v>1</v>
      </c>
      <c r="AF71" s="84">
        <v>7.1573253650644482</v>
      </c>
      <c r="AG71" s="84" t="b">
        <v>0</v>
      </c>
      <c r="AH71" s="84">
        <v>27.686791937430922</v>
      </c>
      <c r="AI71" s="84" t="b">
        <v>0</v>
      </c>
      <c r="AJ71" s="84">
        <v>0.52915875834578141</v>
      </c>
      <c r="AK71" s="84" t="b">
        <v>1</v>
      </c>
      <c r="AL71" s="84">
        <v>0.72899519569174664</v>
      </c>
      <c r="AM71" s="84" t="b">
        <v>1</v>
      </c>
      <c r="AN71" s="84">
        <v>0.4996178382811608</v>
      </c>
      <c r="AO71" s="84" t="b">
        <v>1</v>
      </c>
      <c r="AP71" s="17" t="s">
        <v>315</v>
      </c>
      <c r="AQ71" s="17" t="b">
        <v>1</v>
      </c>
    </row>
    <row r="72" spans="1:43">
      <c r="A72" s="5" t="s">
        <v>264</v>
      </c>
      <c r="B72" s="5" t="s">
        <v>330</v>
      </c>
      <c r="C72" s="5" t="s">
        <v>328</v>
      </c>
      <c r="D72" s="84">
        <v>0.6579985609850042</v>
      </c>
      <c r="E72" s="84" t="b">
        <v>1</v>
      </c>
      <c r="F72" s="84">
        <v>0.75656689616042294</v>
      </c>
      <c r="G72" s="84" t="b">
        <v>1</v>
      </c>
      <c r="H72" s="84">
        <v>1.0259665515024485</v>
      </c>
      <c r="I72" s="84" t="b">
        <v>0</v>
      </c>
      <c r="J72" s="84">
        <v>6.2464231573429032</v>
      </c>
      <c r="K72" s="84" t="b">
        <v>0</v>
      </c>
      <c r="L72" s="84">
        <v>0.79681051387776924</v>
      </c>
      <c r="M72" s="84" t="b">
        <v>1</v>
      </c>
      <c r="N72" s="84">
        <v>0.74578991537922068</v>
      </c>
      <c r="O72" s="84" t="b">
        <v>1</v>
      </c>
      <c r="P72" s="84">
        <v>1.7250039073318606</v>
      </c>
      <c r="Q72" s="84" t="b">
        <v>0</v>
      </c>
      <c r="R72" s="84">
        <v>0.5010991773840523</v>
      </c>
      <c r="S72" s="84" t="b">
        <v>0</v>
      </c>
      <c r="T72" s="84">
        <v>1.5829501091256011</v>
      </c>
      <c r="U72" s="84" t="b">
        <v>0</v>
      </c>
      <c r="V72" s="84">
        <v>3.207693497893132</v>
      </c>
      <c r="W72" s="84" t="b">
        <v>0</v>
      </c>
      <c r="X72" s="84">
        <v>0.57153038776654852</v>
      </c>
      <c r="Y72" s="84" t="b">
        <v>1</v>
      </c>
      <c r="Z72" s="84">
        <v>0.61996782856641086</v>
      </c>
      <c r="AA72" s="84" t="b">
        <v>1</v>
      </c>
      <c r="AB72" s="84">
        <v>2.8964707330898922</v>
      </c>
      <c r="AC72" s="84" t="b">
        <v>0</v>
      </c>
      <c r="AD72" s="84">
        <v>0.74110342706041077</v>
      </c>
      <c r="AE72" s="84" t="b">
        <v>1</v>
      </c>
      <c r="AF72" s="84">
        <v>4.5158875767719984</v>
      </c>
      <c r="AG72" s="84" t="b">
        <v>0</v>
      </c>
      <c r="AH72" s="84">
        <v>350.11962834005379</v>
      </c>
      <c r="AI72" s="84" t="b">
        <v>0</v>
      </c>
      <c r="AJ72" s="84">
        <v>1.5723436249996037</v>
      </c>
      <c r="AK72" s="84" t="b">
        <v>0</v>
      </c>
      <c r="AL72" s="84">
        <v>4.8039698425416244</v>
      </c>
      <c r="AM72" s="84" t="b">
        <v>0</v>
      </c>
      <c r="AN72" s="84">
        <v>0.53403343356346811</v>
      </c>
      <c r="AO72" s="84" t="b">
        <v>1</v>
      </c>
      <c r="AP72" s="17" t="s">
        <v>315</v>
      </c>
      <c r="AQ72" s="17" t="b">
        <v>1</v>
      </c>
    </row>
    <row r="73" spans="1:43">
      <c r="A73" s="5" t="s">
        <v>267</v>
      </c>
      <c r="B73" s="5" t="s">
        <v>331</v>
      </c>
      <c r="C73" s="5" t="s">
        <v>328</v>
      </c>
      <c r="D73" s="84">
        <v>0.76137202893483502</v>
      </c>
      <c r="E73" s="84" t="b">
        <v>1</v>
      </c>
      <c r="F73" s="84">
        <v>1.4314370856708878</v>
      </c>
      <c r="G73" s="84" t="b">
        <v>0</v>
      </c>
      <c r="H73" s="84">
        <v>5.0218328685990237</v>
      </c>
      <c r="I73" s="84" t="b">
        <v>0</v>
      </c>
      <c r="J73" s="84">
        <v>27.701920278790144</v>
      </c>
      <c r="K73" s="84" t="b">
        <v>0</v>
      </c>
      <c r="L73" s="84">
        <v>0.92199173919097932</v>
      </c>
      <c r="M73" s="84" t="b">
        <v>1</v>
      </c>
      <c r="N73" s="84">
        <v>0.86295565780782435</v>
      </c>
      <c r="O73" s="84" t="b">
        <v>1</v>
      </c>
      <c r="P73" s="84">
        <v>0.64626082710513366</v>
      </c>
      <c r="Q73" s="84" t="b">
        <v>1</v>
      </c>
      <c r="R73" s="84">
        <v>0.57982330054239672</v>
      </c>
      <c r="S73" s="84" t="b">
        <v>0</v>
      </c>
      <c r="T73" s="84">
        <v>5.9339462613839036</v>
      </c>
      <c r="U73" s="84" t="b">
        <v>0</v>
      </c>
      <c r="V73" s="84">
        <v>24.106592517366828</v>
      </c>
      <c r="W73" s="84" t="b">
        <v>0</v>
      </c>
      <c r="X73" s="84">
        <v>4.0712056300007493</v>
      </c>
      <c r="Y73" s="84" t="b">
        <v>0</v>
      </c>
      <c r="Z73" s="84">
        <v>7.1390990327172652</v>
      </c>
      <c r="AA73" s="84" t="b">
        <v>0</v>
      </c>
      <c r="AB73" s="84">
        <v>20.370470855151666</v>
      </c>
      <c r="AC73" s="84" t="b">
        <v>0</v>
      </c>
      <c r="AD73" s="84">
        <v>1.775574040947951</v>
      </c>
      <c r="AE73" s="84" t="b">
        <v>0</v>
      </c>
      <c r="AF73" s="84">
        <v>7.4319867251874161</v>
      </c>
      <c r="AG73" s="84" t="b">
        <v>0</v>
      </c>
      <c r="AH73" s="84">
        <v>165.87501084609411</v>
      </c>
      <c r="AI73" s="84" t="b">
        <v>0</v>
      </c>
      <c r="AJ73" s="84">
        <v>1.2797912100308253</v>
      </c>
      <c r="AK73" s="84" t="b">
        <v>0</v>
      </c>
      <c r="AL73" s="84">
        <v>2.3512739454624954</v>
      </c>
      <c r="AM73" s="84" t="b">
        <v>0</v>
      </c>
      <c r="AN73" s="84">
        <v>0.61793162316736516</v>
      </c>
      <c r="AO73" s="84" t="b">
        <v>1</v>
      </c>
      <c r="AP73" s="17" t="s">
        <v>315</v>
      </c>
      <c r="AQ73" s="17" t="b">
        <v>1</v>
      </c>
    </row>
    <row r="74" spans="1:43">
      <c r="A74" s="5" t="s">
        <v>268</v>
      </c>
      <c r="B74" s="5" t="s">
        <v>332</v>
      </c>
      <c r="C74" s="5" t="s">
        <v>328</v>
      </c>
      <c r="D74" s="84">
        <v>0.75494565181864559</v>
      </c>
      <c r="E74" s="84" t="b">
        <v>1</v>
      </c>
      <c r="F74" s="84">
        <v>1.1774217886326004</v>
      </c>
      <c r="G74" s="84" t="b">
        <v>0</v>
      </c>
      <c r="H74" s="84">
        <v>1.9814255562386762</v>
      </c>
      <c r="I74" s="84" t="b">
        <v>0</v>
      </c>
      <c r="J74" s="84">
        <v>9.1198843476169476</v>
      </c>
      <c r="K74" s="84" t="b">
        <v>0</v>
      </c>
      <c r="L74" s="84">
        <v>0.91420964792825998</v>
      </c>
      <c r="M74" s="84" t="b">
        <v>1</v>
      </c>
      <c r="N74" s="84">
        <v>0.85567186186987687</v>
      </c>
      <c r="O74" s="84" t="b">
        <v>1</v>
      </c>
      <c r="P74" s="84">
        <v>0.80147437272214794</v>
      </c>
      <c r="Q74" s="84" t="b">
        <v>0</v>
      </c>
      <c r="R74" s="84">
        <v>0.57492928940404164</v>
      </c>
      <c r="S74" s="84" t="b">
        <v>0</v>
      </c>
      <c r="T74" s="84">
        <v>2.0786225212841996</v>
      </c>
      <c r="U74" s="84" t="b">
        <v>0</v>
      </c>
      <c r="V74" s="84">
        <v>9.9996007107086502</v>
      </c>
      <c r="W74" s="84" t="b">
        <v>0</v>
      </c>
      <c r="X74" s="84">
        <v>0.65573757559693735</v>
      </c>
      <c r="Y74" s="84" t="b">
        <v>1</v>
      </c>
      <c r="Z74" s="84">
        <v>0.71131161099047757</v>
      </c>
      <c r="AA74" s="84" t="b">
        <v>1</v>
      </c>
      <c r="AB74" s="84">
        <v>2.0369510249818945</v>
      </c>
      <c r="AC74" s="84" t="b">
        <v>0</v>
      </c>
      <c r="AD74" s="84">
        <v>0.85029488357787564</v>
      </c>
      <c r="AE74" s="84" t="b">
        <v>1</v>
      </c>
      <c r="AF74" s="84">
        <v>1.9870903898481922</v>
      </c>
      <c r="AG74" s="84" t="b">
        <v>0</v>
      </c>
      <c r="AH74" s="84">
        <v>92.963284388783862</v>
      </c>
      <c r="AI74" s="84" t="b">
        <v>0</v>
      </c>
      <c r="AJ74" s="84">
        <v>0.68005237988369882</v>
      </c>
      <c r="AK74" s="84" t="b">
        <v>0</v>
      </c>
      <c r="AL74" s="84">
        <v>1.1642960999863528</v>
      </c>
      <c r="AM74" s="84" t="b">
        <v>0</v>
      </c>
      <c r="AN74" s="84">
        <v>0.61271595790573463</v>
      </c>
      <c r="AO74" s="84" t="b">
        <v>1</v>
      </c>
      <c r="AP74" s="17" t="s">
        <v>315</v>
      </c>
      <c r="AQ74" s="17" t="b">
        <v>1</v>
      </c>
    </row>
    <row r="75" spans="1:43">
      <c r="A75" s="5" t="s">
        <v>266</v>
      </c>
      <c r="B75" s="5" t="s">
        <v>333</v>
      </c>
      <c r="C75" s="5" t="s">
        <v>328</v>
      </c>
      <c r="D75" s="84">
        <v>0.56818253802821483</v>
      </c>
      <c r="E75" s="84" t="b">
        <v>1</v>
      </c>
      <c r="F75" s="84">
        <v>0.6532964123888938</v>
      </c>
      <c r="G75" s="84" t="b">
        <v>1</v>
      </c>
      <c r="H75" s="84">
        <v>1.2961177398992405</v>
      </c>
      <c r="I75" s="84" t="b">
        <v>0</v>
      </c>
      <c r="J75" s="84">
        <v>12.171597397363177</v>
      </c>
      <c r="K75" s="84" t="b">
        <v>0</v>
      </c>
      <c r="L75" s="84">
        <v>0.68804682403090367</v>
      </c>
      <c r="M75" s="84" t="b">
        <v>1</v>
      </c>
      <c r="N75" s="84">
        <v>0.64399047669903686</v>
      </c>
      <c r="O75" s="84" t="b">
        <v>1</v>
      </c>
      <c r="P75" s="84">
        <v>0.60453625452327853</v>
      </c>
      <c r="Q75" s="84" t="b">
        <v>0</v>
      </c>
      <c r="R75" s="84">
        <v>0.43269973415095375</v>
      </c>
      <c r="S75" s="84" t="b">
        <v>0</v>
      </c>
      <c r="T75" s="84">
        <v>0.61215378586075686</v>
      </c>
      <c r="U75" s="84" t="b">
        <v>1</v>
      </c>
      <c r="V75" s="84">
        <v>3.7367168872754029</v>
      </c>
      <c r="W75" s="84" t="b">
        <v>0</v>
      </c>
      <c r="X75" s="84">
        <v>0.49351716787242028</v>
      </c>
      <c r="Y75" s="84" t="b">
        <v>1</v>
      </c>
      <c r="Z75" s="84">
        <v>0.53534295546693822</v>
      </c>
      <c r="AA75" s="84" t="b">
        <v>1</v>
      </c>
      <c r="AB75" s="84">
        <v>0.48131786531828147</v>
      </c>
      <c r="AC75" s="84" t="b">
        <v>1</v>
      </c>
      <c r="AD75" s="84">
        <v>0.63994368847592153</v>
      </c>
      <c r="AE75" s="84" t="b">
        <v>1</v>
      </c>
      <c r="AF75" s="84">
        <v>7.020653792519032</v>
      </c>
      <c r="AG75" s="84" t="b">
        <v>0</v>
      </c>
      <c r="AH75" s="84">
        <v>62.473703521845621</v>
      </c>
      <c r="AI75" s="84" t="b">
        <v>0</v>
      </c>
      <c r="AJ75" s="84">
        <v>0.48840425462346304</v>
      </c>
      <c r="AK75" s="84" t="b">
        <v>1</v>
      </c>
      <c r="AL75" s="84">
        <v>0.67284978196137901</v>
      </c>
      <c r="AM75" s="84" t="b">
        <v>1</v>
      </c>
      <c r="AN75" s="84">
        <v>0.46113850343348772</v>
      </c>
      <c r="AO75" s="84" t="b">
        <v>1</v>
      </c>
      <c r="AP75" s="17" t="s">
        <v>315</v>
      </c>
      <c r="AQ75" s="17" t="b">
        <v>1</v>
      </c>
    </row>
    <row r="76" spans="1:43">
      <c r="A76" s="5" t="s">
        <v>312</v>
      </c>
      <c r="B76" s="5" t="s">
        <v>334</v>
      </c>
      <c r="C76" s="5" t="s">
        <v>335</v>
      </c>
      <c r="D76" s="84">
        <v>1.9721873758253503</v>
      </c>
      <c r="E76" s="84" t="b">
        <v>1</v>
      </c>
      <c r="F76" s="84">
        <v>2.2676214965293209</v>
      </c>
      <c r="G76" s="84" t="b">
        <v>1</v>
      </c>
      <c r="H76" s="84">
        <v>1.8200706014748347</v>
      </c>
      <c r="I76" s="84" t="b">
        <v>0</v>
      </c>
      <c r="J76" s="84">
        <v>3.652798897333279</v>
      </c>
      <c r="K76" s="84" t="b">
        <v>0</v>
      </c>
      <c r="L76" s="84">
        <v>2.3882417524473278</v>
      </c>
      <c r="M76" s="84" t="b">
        <v>1</v>
      </c>
      <c r="N76" s="84">
        <v>2.2353201714103377</v>
      </c>
      <c r="O76" s="84" t="b">
        <v>1</v>
      </c>
      <c r="P76" s="84">
        <v>4.0776197378331549</v>
      </c>
      <c r="Q76" s="84" t="b">
        <v>0</v>
      </c>
      <c r="R76" s="84">
        <v>1.4975928146255646</v>
      </c>
      <c r="S76" s="84" t="b">
        <v>1</v>
      </c>
      <c r="T76" s="84">
        <v>2.7402796157507194</v>
      </c>
      <c r="U76" s="84" t="b">
        <v>0</v>
      </c>
      <c r="V76" s="84">
        <v>76.804730534466515</v>
      </c>
      <c r="W76" s="84" t="b">
        <v>0</v>
      </c>
      <c r="X76" s="84">
        <v>1.7130204874102182</v>
      </c>
      <c r="Y76" s="84" t="b">
        <v>1</v>
      </c>
      <c r="Z76" s="84">
        <v>1.8581996943674102</v>
      </c>
      <c r="AA76" s="84" t="b">
        <v>1</v>
      </c>
      <c r="AB76" s="84">
        <v>1.6706761545930915</v>
      </c>
      <c r="AC76" s="84" t="b">
        <v>1</v>
      </c>
      <c r="AD76" s="84">
        <v>2.2212735858289441</v>
      </c>
      <c r="AE76" s="84" t="b">
        <v>1</v>
      </c>
      <c r="AF76" s="84">
        <v>7.3980154163596001</v>
      </c>
      <c r="AG76" s="84" t="b">
        <v>0</v>
      </c>
      <c r="AH76" s="84">
        <v>8.1290472914250564</v>
      </c>
      <c r="AI76" s="84" t="b">
        <v>0</v>
      </c>
      <c r="AJ76" s="84">
        <v>1.8652321260382743</v>
      </c>
      <c r="AK76" s="84" t="b">
        <v>0</v>
      </c>
      <c r="AL76" s="84">
        <v>2.3354921297232401</v>
      </c>
      <c r="AM76" s="84" t="b">
        <v>1</v>
      </c>
      <c r="AN76" s="84">
        <v>1.6006326736731882</v>
      </c>
      <c r="AO76" s="84" t="b">
        <v>1</v>
      </c>
      <c r="AP76" s="17" t="s">
        <v>315</v>
      </c>
      <c r="AQ76" s="17" t="b">
        <v>1</v>
      </c>
    </row>
    <row r="77" spans="1:43">
      <c r="A77" s="5" t="s">
        <v>265</v>
      </c>
      <c r="B77" s="5" t="s">
        <v>336</v>
      </c>
      <c r="C77" s="5" t="s">
        <v>335</v>
      </c>
      <c r="D77" s="84">
        <v>1.8084745857907574</v>
      </c>
      <c r="E77" s="84" t="b">
        <v>1</v>
      </c>
      <c r="F77" s="84">
        <v>2.0793844930428378</v>
      </c>
      <c r="G77" s="84" t="b">
        <v>1</v>
      </c>
      <c r="H77" s="84">
        <v>5.0776138581674468</v>
      </c>
      <c r="I77" s="84" t="b">
        <v>0</v>
      </c>
      <c r="J77" s="84">
        <v>2.6990618915366369</v>
      </c>
      <c r="K77" s="84" t="b">
        <v>0</v>
      </c>
      <c r="L77" s="84">
        <v>2.1899919687995486</v>
      </c>
      <c r="M77" s="84" t="b">
        <v>1</v>
      </c>
      <c r="N77" s="84">
        <v>2.0497645257511405</v>
      </c>
      <c r="O77" s="84" t="b">
        <v>1</v>
      </c>
      <c r="P77" s="84">
        <v>1.5350528220045507</v>
      </c>
      <c r="Q77" s="84" t="b">
        <v>1</v>
      </c>
      <c r="R77" s="84">
        <v>7.1677384112975524</v>
      </c>
      <c r="S77" s="84" t="b">
        <v>0</v>
      </c>
      <c r="T77" s="84">
        <v>1.948431164686377</v>
      </c>
      <c r="U77" s="84" t="b">
        <v>1</v>
      </c>
      <c r="V77" s="84">
        <v>242.97300299776589</v>
      </c>
      <c r="W77" s="84" t="b">
        <v>0</v>
      </c>
      <c r="X77" s="84">
        <v>1.5708213399975739</v>
      </c>
      <c r="Y77" s="84" t="b">
        <v>1</v>
      </c>
      <c r="Z77" s="84">
        <v>1.7039491093899022</v>
      </c>
      <c r="AA77" s="84" t="b">
        <v>1</v>
      </c>
      <c r="AB77" s="84">
        <v>2.3867351516124855</v>
      </c>
      <c r="AC77" s="84" t="b">
        <v>0</v>
      </c>
      <c r="AD77" s="84">
        <v>2.0368839580360905</v>
      </c>
      <c r="AE77" s="84" t="b">
        <v>1</v>
      </c>
      <c r="AF77" s="84">
        <v>15.386815438331487</v>
      </c>
      <c r="AG77" s="84" t="b">
        <v>0</v>
      </c>
      <c r="AH77" s="84">
        <v>59.932621543025931</v>
      </c>
      <c r="AI77" s="84" t="b">
        <v>0</v>
      </c>
      <c r="AJ77" s="84">
        <v>4.28543092329123</v>
      </c>
      <c r="AK77" s="84" t="b">
        <v>0</v>
      </c>
      <c r="AL77" s="84">
        <v>9.0873458632778341</v>
      </c>
      <c r="AM77" s="84" t="b">
        <v>0</v>
      </c>
      <c r="AN77" s="84">
        <v>1.4677629250683411</v>
      </c>
      <c r="AO77" s="84" t="b">
        <v>1</v>
      </c>
      <c r="AP77" s="17" t="s">
        <v>315</v>
      </c>
      <c r="AQ77" s="17" t="b">
        <v>1</v>
      </c>
    </row>
    <row r="78" spans="1:43">
      <c r="A78" s="5" t="s">
        <v>264</v>
      </c>
      <c r="B78" s="5" t="s">
        <v>337</v>
      </c>
      <c r="C78" s="5" t="s">
        <v>335</v>
      </c>
      <c r="D78" s="84">
        <v>1.8384960655478966</v>
      </c>
      <c r="E78" s="84" t="b">
        <v>1</v>
      </c>
      <c r="F78" s="84">
        <v>2.1139031973451705</v>
      </c>
      <c r="G78" s="84" t="b">
        <v>1</v>
      </c>
      <c r="H78" s="84">
        <v>4.4308476104445029</v>
      </c>
      <c r="I78" s="84" t="b">
        <v>0</v>
      </c>
      <c r="J78" s="84">
        <v>4.1427291885933313</v>
      </c>
      <c r="K78" s="84" t="b">
        <v>0</v>
      </c>
      <c r="L78" s="84">
        <v>2.2263468062278364</v>
      </c>
      <c r="M78" s="84" t="b">
        <v>1</v>
      </c>
      <c r="N78" s="84">
        <v>2.0837915254669439</v>
      </c>
      <c r="O78" s="84" t="b">
        <v>1</v>
      </c>
      <c r="P78" s="84">
        <v>1.5605353792846124</v>
      </c>
      <c r="Q78" s="84" t="b">
        <v>1</v>
      </c>
      <c r="R78" s="84">
        <v>1.3960734822824081</v>
      </c>
      <c r="S78" s="84" t="b">
        <v>1</v>
      </c>
      <c r="T78" s="84">
        <v>1.9807759856909994</v>
      </c>
      <c r="U78" s="84" t="b">
        <v>1</v>
      </c>
      <c r="V78" s="84">
        <v>50.796114196388942</v>
      </c>
      <c r="W78" s="84" t="b">
        <v>0</v>
      </c>
      <c r="X78" s="84">
        <v>1.5968976705312425</v>
      </c>
      <c r="Y78" s="84" t="b">
        <v>1</v>
      </c>
      <c r="Z78" s="84">
        <v>2.0874711908098185</v>
      </c>
      <c r="AA78" s="84" t="b">
        <v>0</v>
      </c>
      <c r="AB78" s="84">
        <v>10.832641617756193</v>
      </c>
      <c r="AC78" s="84" t="b">
        <v>0</v>
      </c>
      <c r="AD78" s="84">
        <v>2.0706971346183223</v>
      </c>
      <c r="AE78" s="84" t="b">
        <v>1</v>
      </c>
      <c r="AF78" s="84">
        <v>32.098205741868817</v>
      </c>
      <c r="AG78" s="84" t="b">
        <v>0</v>
      </c>
      <c r="AH78" s="84">
        <v>44.444793295222958</v>
      </c>
      <c r="AI78" s="84" t="b">
        <v>0</v>
      </c>
      <c r="AJ78" s="84">
        <v>3.3888317504825234</v>
      </c>
      <c r="AK78" s="84" t="b">
        <v>0</v>
      </c>
      <c r="AL78" s="84">
        <v>5.1649155155578219</v>
      </c>
      <c r="AM78" s="84" t="b">
        <v>0</v>
      </c>
      <c r="AN78" s="84">
        <v>1.4921284402320232</v>
      </c>
      <c r="AO78" s="84" t="b">
        <v>1</v>
      </c>
      <c r="AP78" s="17" t="s">
        <v>315</v>
      </c>
      <c r="AQ78" s="17" t="b">
        <v>1</v>
      </c>
    </row>
    <row r="79" spans="1:43">
      <c r="A79" s="5" t="s">
        <v>267</v>
      </c>
      <c r="B79" s="5" t="s">
        <v>338</v>
      </c>
      <c r="C79" s="5" t="s">
        <v>335</v>
      </c>
      <c r="D79" s="84">
        <v>1.9706566139580572</v>
      </c>
      <c r="E79" s="84" t="b">
        <v>1</v>
      </c>
      <c r="F79" s="84">
        <v>2.2658614261836272</v>
      </c>
      <c r="G79" s="84" t="b">
        <v>1</v>
      </c>
      <c r="H79" s="84">
        <v>1.7338200252203453</v>
      </c>
      <c r="I79" s="84" t="b">
        <v>1</v>
      </c>
      <c r="J79" s="84">
        <v>2.1784265788583341</v>
      </c>
      <c r="K79" s="84" t="b">
        <v>0</v>
      </c>
      <c r="L79" s="84">
        <v>2.3863880597154226</v>
      </c>
      <c r="M79" s="84" t="b">
        <v>1</v>
      </c>
      <c r="N79" s="84">
        <v>2.2335851725347093</v>
      </c>
      <c r="O79" s="84" t="b">
        <v>1</v>
      </c>
      <c r="P79" s="84">
        <v>3.1577962401826496</v>
      </c>
      <c r="Q79" s="84" t="b">
        <v>0</v>
      </c>
      <c r="R79" s="84">
        <v>1.4964304210307871</v>
      </c>
      <c r="S79" s="84" t="b">
        <v>1</v>
      </c>
      <c r="T79" s="84">
        <v>3.9135893603931531</v>
      </c>
      <c r="U79" s="84" t="b">
        <v>0</v>
      </c>
      <c r="V79" s="84">
        <v>14.73633117884304</v>
      </c>
      <c r="W79" s="84" t="b">
        <v>0</v>
      </c>
      <c r="X79" s="84">
        <v>1.7116908843146088</v>
      </c>
      <c r="Y79" s="84" t="b">
        <v>1</v>
      </c>
      <c r="Z79" s="84">
        <v>1.856757406850098</v>
      </c>
      <c r="AA79" s="84" t="b">
        <v>1</v>
      </c>
      <c r="AB79" s="84">
        <v>3.130254231987506</v>
      </c>
      <c r="AC79" s="84" t="b">
        <v>0</v>
      </c>
      <c r="AD79" s="84">
        <v>2.2195494895571133</v>
      </c>
      <c r="AE79" s="84" t="b">
        <v>1</v>
      </c>
      <c r="AF79" s="84">
        <v>10.551543439388187</v>
      </c>
      <c r="AG79" s="84" t="b">
        <v>0</v>
      </c>
      <c r="AH79" s="84">
        <v>42.13011943672803</v>
      </c>
      <c r="AI79" s="84" t="b">
        <v>0</v>
      </c>
      <c r="AJ79" s="84">
        <v>1.6939575052748062</v>
      </c>
      <c r="AK79" s="84" t="b">
        <v>1</v>
      </c>
      <c r="AL79" s="84">
        <v>2.6108942434343336</v>
      </c>
      <c r="AM79" s="84" t="b">
        <v>0</v>
      </c>
      <c r="AN79" s="84">
        <v>1.5993903031507744</v>
      </c>
      <c r="AO79" s="84" t="b">
        <v>1</v>
      </c>
      <c r="AP79" s="17" t="s">
        <v>315</v>
      </c>
      <c r="AQ79" s="17" t="b">
        <v>1</v>
      </c>
    </row>
    <row r="80" spans="1:43">
      <c r="A80" s="5" t="s">
        <v>268</v>
      </c>
      <c r="B80" s="5" t="s">
        <v>339</v>
      </c>
      <c r="C80" s="5" t="s">
        <v>335</v>
      </c>
      <c r="D80" s="84">
        <v>1.5761268829798569</v>
      </c>
      <c r="E80" s="84" t="b">
        <v>1</v>
      </c>
      <c r="F80" s="84">
        <v>1.8122310511226913</v>
      </c>
      <c r="G80" s="84" t="b">
        <v>1</v>
      </c>
      <c r="H80" s="84">
        <v>3.2484051137032055</v>
      </c>
      <c r="I80" s="84" t="b">
        <v>0</v>
      </c>
      <c r="J80" s="84">
        <v>4.0257384200502564</v>
      </c>
      <c r="K80" s="84" t="b">
        <v>0</v>
      </c>
      <c r="L80" s="84">
        <v>1.9086279910456641</v>
      </c>
      <c r="M80" s="84" t="b">
        <v>1</v>
      </c>
      <c r="N80" s="84">
        <v>1.7864165735025841</v>
      </c>
      <c r="O80" s="84" t="b">
        <v>1</v>
      </c>
      <c r="P80" s="84">
        <v>1.3378335745301966</v>
      </c>
      <c r="Q80" s="84" t="b">
        <v>1</v>
      </c>
      <c r="R80" s="84">
        <v>1.1968418030771586</v>
      </c>
      <c r="S80" s="84" t="b">
        <v>1</v>
      </c>
      <c r="T80" s="84">
        <v>1.6981022362308535</v>
      </c>
      <c r="U80" s="84" t="b">
        <v>1</v>
      </c>
      <c r="V80" s="84">
        <v>23.140609173090866</v>
      </c>
      <c r="W80" s="84" t="b">
        <v>0</v>
      </c>
      <c r="X80" s="84">
        <v>1.3690066544374833</v>
      </c>
      <c r="Y80" s="84" t="b">
        <v>1</v>
      </c>
      <c r="Z80" s="84">
        <v>1.4850305443273404</v>
      </c>
      <c r="AA80" s="84" t="b">
        <v>1</v>
      </c>
      <c r="AB80" s="84">
        <v>2.492502507493116</v>
      </c>
      <c r="AC80" s="84" t="b">
        <v>0</v>
      </c>
      <c r="AD80" s="84">
        <v>1.7751908647183734</v>
      </c>
      <c r="AE80" s="84" t="b">
        <v>1</v>
      </c>
      <c r="AF80" s="84">
        <v>2.052678782120926</v>
      </c>
      <c r="AG80" s="84" t="b">
        <v>1</v>
      </c>
      <c r="AH80" s="84">
        <v>55.245839049186522</v>
      </c>
      <c r="AI80" s="84" t="b">
        <v>0</v>
      </c>
      <c r="AJ80" s="84">
        <v>3.749760320541224</v>
      </c>
      <c r="AK80" s="84" t="b">
        <v>0</v>
      </c>
      <c r="AL80" s="84">
        <v>6.4680794962811676</v>
      </c>
      <c r="AM80" s="84" t="b">
        <v>0</v>
      </c>
      <c r="AN80" s="84">
        <v>1.2791888933456224</v>
      </c>
      <c r="AO80" s="84" t="b">
        <v>1</v>
      </c>
      <c r="AP80" s="17" t="s">
        <v>315</v>
      </c>
      <c r="AQ80" s="17" t="b">
        <v>1</v>
      </c>
    </row>
    <row r="81" spans="1:43">
      <c r="A81" s="5" t="s">
        <v>266</v>
      </c>
      <c r="B81" s="5" t="s">
        <v>340</v>
      </c>
      <c r="C81" s="5" t="s">
        <v>335</v>
      </c>
      <c r="D81" s="84">
        <v>2.2621759406889566</v>
      </c>
      <c r="E81" s="84" t="b">
        <v>1</v>
      </c>
      <c r="F81" s="84">
        <v>2.6010504148425238</v>
      </c>
      <c r="G81" s="84" t="b">
        <v>1</v>
      </c>
      <c r="H81" s="84">
        <v>1.9903041041028691</v>
      </c>
      <c r="I81" s="84" t="b">
        <v>1</v>
      </c>
      <c r="J81" s="84">
        <v>2.0258041600113321</v>
      </c>
      <c r="K81" s="84" t="b">
        <v>1</v>
      </c>
      <c r="L81" s="84">
        <v>2.7394065590112633</v>
      </c>
      <c r="M81" s="84" t="b">
        <v>1</v>
      </c>
      <c r="N81" s="84">
        <v>2.5639995334545649</v>
      </c>
      <c r="O81" s="84" t="b">
        <v>1</v>
      </c>
      <c r="P81" s="84">
        <v>1.9201594475860446</v>
      </c>
      <c r="Q81" s="84" t="b">
        <v>1</v>
      </c>
      <c r="R81" s="84">
        <v>1.7177974444628135</v>
      </c>
      <c r="S81" s="84" t="b">
        <v>1</v>
      </c>
      <c r="T81" s="84">
        <v>2.4372441490046235</v>
      </c>
      <c r="U81" s="84" t="b">
        <v>1</v>
      </c>
      <c r="V81" s="84">
        <v>30.321530377354382</v>
      </c>
      <c r="W81" s="84" t="b">
        <v>0</v>
      </c>
      <c r="X81" s="84">
        <v>1.9649013983293211</v>
      </c>
      <c r="Y81" s="84" t="b">
        <v>1</v>
      </c>
      <c r="Z81" s="84">
        <v>2.1314276184504797</v>
      </c>
      <c r="AA81" s="84" t="b">
        <v>1</v>
      </c>
      <c r="AB81" s="84">
        <v>1.9292868561403091</v>
      </c>
      <c r="AC81" s="84" t="b">
        <v>0</v>
      </c>
      <c r="AD81" s="84">
        <v>2.5478875512258177</v>
      </c>
      <c r="AE81" s="84" t="b">
        <v>1</v>
      </c>
      <c r="AF81" s="84">
        <v>7.0489187358726815</v>
      </c>
      <c r="AG81" s="84" t="b">
        <v>0</v>
      </c>
      <c r="AH81" s="84">
        <v>63.652136512712133</v>
      </c>
      <c r="AI81" s="84" t="b">
        <v>0</v>
      </c>
      <c r="AJ81" s="84">
        <v>7.1699160243688533</v>
      </c>
      <c r="AK81" s="84" t="b">
        <v>0</v>
      </c>
      <c r="AL81" s="84">
        <v>23.455973197536409</v>
      </c>
      <c r="AM81" s="84" t="b">
        <v>0</v>
      </c>
      <c r="AN81" s="84">
        <v>1.835988186846998</v>
      </c>
      <c r="AO81" s="84" t="b">
        <v>1</v>
      </c>
      <c r="AP81" s="17" t="s">
        <v>315</v>
      </c>
      <c r="AQ81" s="17" t="b">
        <v>1</v>
      </c>
    </row>
    <row r="82" spans="1:43">
      <c r="A82" s="5" t="s">
        <v>263</v>
      </c>
      <c r="B82" s="5" t="s">
        <v>341</v>
      </c>
      <c r="C82" s="5" t="s">
        <v>342</v>
      </c>
      <c r="D82" s="84">
        <v>3.6183282366731797</v>
      </c>
      <c r="E82" s="84" t="b">
        <v>1</v>
      </c>
      <c r="F82" s="84">
        <v>4.1603546354440004</v>
      </c>
      <c r="G82" s="84" t="b">
        <v>1</v>
      </c>
      <c r="H82" s="84">
        <v>3.1834718997359035</v>
      </c>
      <c r="I82" s="84" t="b">
        <v>1</v>
      </c>
      <c r="J82" s="84">
        <v>3.2402538910862084</v>
      </c>
      <c r="K82" s="84" t="b">
        <v>1</v>
      </c>
      <c r="L82" s="84">
        <v>4.3816539314706882</v>
      </c>
      <c r="M82" s="84" t="b">
        <v>1</v>
      </c>
      <c r="N82" s="84">
        <v>4.1010921139449641</v>
      </c>
      <c r="O82" s="84" t="b">
        <v>1</v>
      </c>
      <c r="P82" s="84">
        <v>3.0712762094001338</v>
      </c>
      <c r="Q82" s="84" t="b">
        <v>1</v>
      </c>
      <c r="R82" s="84">
        <v>2.7476001695481957</v>
      </c>
      <c r="S82" s="84" t="b">
        <v>1</v>
      </c>
      <c r="T82" s="84">
        <v>3.8983481193439502</v>
      </c>
      <c r="U82" s="84" t="b">
        <v>1</v>
      </c>
      <c r="V82" s="84">
        <v>9.0330352336684374</v>
      </c>
      <c r="W82" s="84" t="b">
        <v>0</v>
      </c>
      <c r="X82" s="84">
        <v>3.1428405209226642</v>
      </c>
      <c r="Y82" s="84" t="b">
        <v>1</v>
      </c>
      <c r="Z82" s="84">
        <v>3.4091975772298464</v>
      </c>
      <c r="AA82" s="84" t="b">
        <v>1</v>
      </c>
      <c r="AB82" s="84">
        <v>6.8779879827857293</v>
      </c>
      <c r="AC82" s="84" t="b">
        <v>0</v>
      </c>
      <c r="AD82" s="84">
        <v>4.0753211563468135</v>
      </c>
      <c r="AE82" s="84" t="b">
        <v>1</v>
      </c>
      <c r="AF82" s="84">
        <v>63.603428840343511</v>
      </c>
      <c r="AG82" s="84" t="b">
        <v>0</v>
      </c>
      <c r="AH82" s="84">
        <v>16.266034208798114</v>
      </c>
      <c r="AI82" s="84" t="b">
        <v>0</v>
      </c>
      <c r="AJ82" s="84">
        <v>3.1102802130248461</v>
      </c>
      <c r="AK82" s="84" t="b">
        <v>1</v>
      </c>
      <c r="AL82" s="84">
        <v>5.6726439783740448</v>
      </c>
      <c r="AM82" s="84" t="b">
        <v>0</v>
      </c>
      <c r="AN82" s="84">
        <v>2.9366451031406808</v>
      </c>
      <c r="AO82" s="84" t="b">
        <v>1</v>
      </c>
      <c r="AP82" s="17" t="s">
        <v>315</v>
      </c>
      <c r="AQ82" s="17" t="b">
        <v>1</v>
      </c>
    </row>
    <row r="83" spans="1:43">
      <c r="A83" s="5" t="s">
        <v>263</v>
      </c>
      <c r="B83" s="5" t="s">
        <v>343</v>
      </c>
      <c r="C83" s="5" t="s">
        <v>342</v>
      </c>
      <c r="D83" s="84">
        <v>4.0330336328695005</v>
      </c>
      <c r="E83" s="84" t="b">
        <v>1</v>
      </c>
      <c r="F83" s="84">
        <v>4.6371829949947427</v>
      </c>
      <c r="G83" s="84" t="b">
        <v>1</v>
      </c>
      <c r="H83" s="84">
        <v>3.5483373539197047</v>
      </c>
      <c r="I83" s="84" t="b">
        <v>1</v>
      </c>
      <c r="J83" s="84">
        <v>4.01419167296282</v>
      </c>
      <c r="K83" s="84" t="b">
        <v>0</v>
      </c>
      <c r="L83" s="84">
        <v>4.8838459413687225</v>
      </c>
      <c r="M83" s="84" t="b">
        <v>1</v>
      </c>
      <c r="N83" s="84">
        <v>4.571128251825832</v>
      </c>
      <c r="O83" s="84" t="b">
        <v>1</v>
      </c>
      <c r="P83" s="84">
        <v>3.4232826427409293</v>
      </c>
      <c r="Q83" s="84" t="b">
        <v>1</v>
      </c>
      <c r="R83" s="84">
        <v>3.0625093050303898</v>
      </c>
      <c r="S83" s="84" t="b">
        <v>1</v>
      </c>
      <c r="T83" s="84">
        <v>4.3451472750861431</v>
      </c>
      <c r="U83" s="84" t="b">
        <v>1</v>
      </c>
      <c r="V83" s="84">
        <v>5.7685964824172169</v>
      </c>
      <c r="W83" s="84" t="b">
        <v>0</v>
      </c>
      <c r="X83" s="84">
        <v>3.5030491139964184</v>
      </c>
      <c r="Y83" s="84" t="b">
        <v>1</v>
      </c>
      <c r="Z83" s="84">
        <v>3.7999340001024571</v>
      </c>
      <c r="AA83" s="84" t="b">
        <v>1</v>
      </c>
      <c r="AB83" s="84">
        <v>3.4164568761055216</v>
      </c>
      <c r="AC83" s="84" t="b">
        <v>1</v>
      </c>
      <c r="AD83" s="84">
        <v>4.5424036221222099</v>
      </c>
      <c r="AE83" s="84" t="b">
        <v>1</v>
      </c>
      <c r="AF83" s="84">
        <v>14.45587302504965</v>
      </c>
      <c r="AG83" s="84" t="b">
        <v>0</v>
      </c>
      <c r="AH83" s="84">
        <v>8.3900512309914195</v>
      </c>
      <c r="AI83" s="84" t="b">
        <v>0</v>
      </c>
      <c r="AJ83" s="84">
        <v>3.4667569900488067</v>
      </c>
      <c r="AK83" s="84" t="b">
        <v>1</v>
      </c>
      <c r="AL83" s="84">
        <v>7.1655366175947721</v>
      </c>
      <c r="AM83" s="84" t="b">
        <v>0</v>
      </c>
      <c r="AN83" s="84">
        <v>3.2732211380737826</v>
      </c>
      <c r="AO83" s="84" t="b">
        <v>1</v>
      </c>
      <c r="AP83" s="17" t="s">
        <v>315</v>
      </c>
      <c r="AQ83" s="17" t="b">
        <v>1</v>
      </c>
    </row>
    <row r="84" spans="1:43">
      <c r="A84" s="5" t="s">
        <v>263</v>
      </c>
      <c r="B84" s="5" t="s">
        <v>344</v>
      </c>
      <c r="C84" s="5" t="s">
        <v>342</v>
      </c>
      <c r="D84" s="84">
        <v>4.5993687959597525</v>
      </c>
      <c r="E84" s="84" t="b">
        <v>1</v>
      </c>
      <c r="F84" s="84">
        <v>5.2883552952567552</v>
      </c>
      <c r="G84" s="84" t="b">
        <v>1</v>
      </c>
      <c r="H84" s="84">
        <v>4.0466094728659483</v>
      </c>
      <c r="I84" s="84" t="b">
        <v>1</v>
      </c>
      <c r="J84" s="84">
        <v>4.1187868161323982</v>
      </c>
      <c r="K84" s="84" t="b">
        <v>1</v>
      </c>
      <c r="L84" s="84">
        <v>5.5696556666262813</v>
      </c>
      <c r="M84" s="84" t="b">
        <v>1</v>
      </c>
      <c r="N84" s="84">
        <v>5.2130248734918219</v>
      </c>
      <c r="O84" s="84" t="b">
        <v>1</v>
      </c>
      <c r="P84" s="84">
        <v>3.9039940650261222</v>
      </c>
      <c r="Q84" s="84" t="b">
        <v>1</v>
      </c>
      <c r="R84" s="84">
        <v>3.4925594520448526</v>
      </c>
      <c r="S84" s="84" t="b">
        <v>1</v>
      </c>
      <c r="T84" s="84">
        <v>4.9553107189590904</v>
      </c>
      <c r="U84" s="84" t="b">
        <v>1</v>
      </c>
      <c r="V84" s="84">
        <v>18.834828818688269</v>
      </c>
      <c r="W84" s="84" t="b">
        <v>0</v>
      </c>
      <c r="X84" s="84">
        <v>3.9949616721063745</v>
      </c>
      <c r="Y84" s="84" t="b">
        <v>1</v>
      </c>
      <c r="Z84" s="84">
        <v>4.3335363544545205</v>
      </c>
      <c r="AA84" s="84" t="b">
        <v>1</v>
      </c>
      <c r="AB84" s="84">
        <v>3.8962097961780935</v>
      </c>
      <c r="AC84" s="84" t="b">
        <v>1</v>
      </c>
      <c r="AD84" s="84">
        <v>5.1802666131942656</v>
      </c>
      <c r="AE84" s="84" t="b">
        <v>1</v>
      </c>
      <c r="AF84" s="84">
        <v>12.678905604840072</v>
      </c>
      <c r="AG84" s="84" t="b">
        <v>0</v>
      </c>
      <c r="AH84" s="84">
        <v>8.1635151192715778</v>
      </c>
      <c r="AI84" s="84" t="b">
        <v>0</v>
      </c>
      <c r="AJ84" s="84">
        <v>3.9535732589120656</v>
      </c>
      <c r="AK84" s="84" t="b">
        <v>1</v>
      </c>
      <c r="AL84" s="84">
        <v>5.4466374525712968</v>
      </c>
      <c r="AM84" s="84" t="b">
        <v>1</v>
      </c>
      <c r="AN84" s="84">
        <v>3.732860306949878</v>
      </c>
      <c r="AO84" s="84" t="b">
        <v>1</v>
      </c>
      <c r="AP84" s="17" t="s">
        <v>315</v>
      </c>
      <c r="AQ84" s="17" t="b">
        <v>1</v>
      </c>
    </row>
    <row r="85" spans="1:43">
      <c r="A85" s="5" t="s">
        <v>263</v>
      </c>
      <c r="B85" s="5" t="s">
        <v>345</v>
      </c>
      <c r="C85" s="5" t="s">
        <v>342</v>
      </c>
      <c r="D85" s="84">
        <v>4.4999594962196996</v>
      </c>
      <c r="E85" s="84" t="b">
        <v>1</v>
      </c>
      <c r="F85" s="84">
        <v>5.1740544596421199</v>
      </c>
      <c r="G85" s="84" t="b">
        <v>1</v>
      </c>
      <c r="H85" s="84">
        <v>3.9591473379807351</v>
      </c>
      <c r="I85" s="84" t="b">
        <v>1</v>
      </c>
      <c r="J85" s="84">
        <v>4.0297646630208757</v>
      </c>
      <c r="K85" s="84" t="b">
        <v>1</v>
      </c>
      <c r="L85" s="84">
        <v>5.44927489392136</v>
      </c>
      <c r="M85" s="84" t="b">
        <v>1</v>
      </c>
      <c r="N85" s="84">
        <v>5.1003522057430359</v>
      </c>
      <c r="O85" s="84" t="b">
        <v>1</v>
      </c>
      <c r="P85" s="84">
        <v>3.8196143743749862</v>
      </c>
      <c r="Q85" s="84" t="b">
        <v>1</v>
      </c>
      <c r="R85" s="84">
        <v>3.4170723787461705</v>
      </c>
      <c r="S85" s="84" t="b">
        <v>1</v>
      </c>
      <c r="T85" s="84">
        <v>4.8482082032837166</v>
      </c>
      <c r="U85" s="84" t="b">
        <v>1</v>
      </c>
      <c r="V85" s="84">
        <v>7.5317640533882537</v>
      </c>
      <c r="W85" s="84" t="b">
        <v>0</v>
      </c>
      <c r="X85" s="84">
        <v>3.9086158364209851</v>
      </c>
      <c r="Y85" s="84" t="b">
        <v>1</v>
      </c>
      <c r="Z85" s="84">
        <v>4.2398726728700362</v>
      </c>
      <c r="AA85" s="84" t="b">
        <v>1</v>
      </c>
      <c r="AB85" s="84">
        <v>3.8119983522472141</v>
      </c>
      <c r="AC85" s="84" t="b">
        <v>1</v>
      </c>
      <c r="AD85" s="84">
        <v>5.0683019721033427</v>
      </c>
      <c r="AE85" s="84" t="b">
        <v>1</v>
      </c>
      <c r="AF85" s="84">
        <v>29.802871951783754</v>
      </c>
      <c r="AG85" s="84" t="b">
        <v>0</v>
      </c>
      <c r="AH85" s="84">
        <v>10.034220438091291</v>
      </c>
      <c r="AI85" s="84" t="b">
        <v>0</v>
      </c>
      <c r="AJ85" s="84">
        <v>3.8681219792745867</v>
      </c>
      <c r="AK85" s="84" t="b">
        <v>1</v>
      </c>
      <c r="AL85" s="84">
        <v>5.3289155565638087</v>
      </c>
      <c r="AM85" s="84" t="b">
        <v>1</v>
      </c>
      <c r="AN85" s="84">
        <v>3.6521794471181335</v>
      </c>
      <c r="AO85" s="84" t="b">
        <v>1</v>
      </c>
      <c r="AP85" s="17" t="s">
        <v>315</v>
      </c>
      <c r="AQ85" s="17" t="b">
        <v>1</v>
      </c>
    </row>
    <row r="86" spans="1:43">
      <c r="A86" s="5" t="s">
        <v>263</v>
      </c>
      <c r="B86" s="5" t="s">
        <v>346</v>
      </c>
      <c r="C86" s="5" t="s">
        <v>342</v>
      </c>
      <c r="D86" s="84">
        <v>2.8399042722051138</v>
      </c>
      <c r="E86" s="84" t="b">
        <v>1</v>
      </c>
      <c r="F86" s="84">
        <v>3.2653225827706844</v>
      </c>
      <c r="G86" s="84" t="b">
        <v>1</v>
      </c>
      <c r="H86" s="84">
        <v>2.4986001427049405</v>
      </c>
      <c r="I86" s="84" t="b">
        <v>1</v>
      </c>
      <c r="J86" s="84">
        <v>2.5431664200773625</v>
      </c>
      <c r="K86" s="84" t="b">
        <v>1</v>
      </c>
      <c r="L86" s="84">
        <v>3.4390129654873203</v>
      </c>
      <c r="M86" s="84" t="b">
        <v>1</v>
      </c>
      <c r="N86" s="84">
        <v>3.2188094206200057</v>
      </c>
      <c r="O86" s="84" t="b">
        <v>1</v>
      </c>
      <c r="P86" s="84">
        <v>2.4105415146683336</v>
      </c>
      <c r="Q86" s="84" t="b">
        <v>1</v>
      </c>
      <c r="R86" s="84">
        <v>2.1564990651554874</v>
      </c>
      <c r="S86" s="84" t="b">
        <v>1</v>
      </c>
      <c r="T86" s="84">
        <v>3.9402669776633927</v>
      </c>
      <c r="U86" s="84" t="b">
        <v>0</v>
      </c>
      <c r="V86" s="84">
        <v>13.386542719427659</v>
      </c>
      <c r="W86" s="84" t="b">
        <v>0</v>
      </c>
      <c r="X86" s="84">
        <v>2.466709938519541</v>
      </c>
      <c r="Y86" s="84" t="b">
        <v>1</v>
      </c>
      <c r="Z86" s="84">
        <v>2.6757646435272417</v>
      </c>
      <c r="AA86" s="84" t="b">
        <v>1</v>
      </c>
      <c r="AB86" s="84">
        <v>6.722546596102827</v>
      </c>
      <c r="AC86" s="84" t="b">
        <v>0</v>
      </c>
      <c r="AD86" s="84">
        <v>3.1985826617980653</v>
      </c>
      <c r="AE86" s="84" t="b">
        <v>1</v>
      </c>
      <c r="AF86" s="84">
        <v>3.698567231965999</v>
      </c>
      <c r="AG86" s="84" t="b">
        <v>1</v>
      </c>
      <c r="AH86" s="84">
        <v>9.3427977934397575</v>
      </c>
      <c r="AI86" s="84" t="b">
        <v>0</v>
      </c>
      <c r="AJ86" s="84">
        <v>2.4411544467412867</v>
      </c>
      <c r="AK86" s="84" t="b">
        <v>1</v>
      </c>
      <c r="AL86" s="84">
        <v>3.3630547270523676</v>
      </c>
      <c r="AM86" s="84" t="b">
        <v>1</v>
      </c>
      <c r="AN86" s="84">
        <v>2.3048740824097673</v>
      </c>
      <c r="AO86" s="84" t="b">
        <v>1</v>
      </c>
      <c r="AP86" s="17" t="s">
        <v>315</v>
      </c>
      <c r="AQ86" s="17" t="b">
        <v>1</v>
      </c>
    </row>
    <row r="87" spans="1:43">
      <c r="A87" s="5" t="s">
        <v>263</v>
      </c>
      <c r="B87" s="5" t="s">
        <v>347</v>
      </c>
      <c r="C87" s="5" t="s">
        <v>342</v>
      </c>
      <c r="D87" s="84">
        <v>2.6536290377476059</v>
      </c>
      <c r="E87" s="84" t="b">
        <v>1</v>
      </c>
      <c r="F87" s="84">
        <v>3.0511432755179388</v>
      </c>
      <c r="G87" s="84" t="b">
        <v>1</v>
      </c>
      <c r="H87" s="84">
        <v>2.3347117567641944</v>
      </c>
      <c r="I87" s="84" t="b">
        <v>1</v>
      </c>
      <c r="J87" s="84">
        <v>2.3763548392079366</v>
      </c>
      <c r="K87" s="84" t="b">
        <v>1</v>
      </c>
      <c r="L87" s="84">
        <v>3.2134409443743879</v>
      </c>
      <c r="M87" s="84" t="b">
        <v>1</v>
      </c>
      <c r="N87" s="84">
        <v>3.0076810085223458</v>
      </c>
      <c r="O87" s="84" t="b">
        <v>1</v>
      </c>
      <c r="P87" s="84">
        <v>2.2524290774960258</v>
      </c>
      <c r="Q87" s="84" t="b">
        <v>1</v>
      </c>
      <c r="R87" s="84">
        <v>2.0150498012134594</v>
      </c>
      <c r="S87" s="84" t="b">
        <v>1</v>
      </c>
      <c r="T87" s="84">
        <v>3.2270894706097346</v>
      </c>
      <c r="U87" s="84" t="b">
        <v>0</v>
      </c>
      <c r="V87" s="84">
        <v>34.561655680083902</v>
      </c>
      <c r="W87" s="84" t="b">
        <v>0</v>
      </c>
      <c r="X87" s="84">
        <v>2.3049132974730413</v>
      </c>
      <c r="Y87" s="84" t="b">
        <v>1</v>
      </c>
      <c r="Z87" s="84">
        <v>2.5002556690859552</v>
      </c>
      <c r="AA87" s="84" t="b">
        <v>1</v>
      </c>
      <c r="AB87" s="84">
        <v>9.1335193587657546</v>
      </c>
      <c r="AC87" s="84" t="b">
        <v>0</v>
      </c>
      <c r="AD87" s="84">
        <v>2.9887809649276571</v>
      </c>
      <c r="AE87" s="84" t="b">
        <v>1</v>
      </c>
      <c r="AF87" s="84">
        <v>13.912546621645946</v>
      </c>
      <c r="AG87" s="84" t="b">
        <v>0</v>
      </c>
      <c r="AH87" s="84">
        <v>6.7910836488290389</v>
      </c>
      <c r="AI87" s="84" t="b">
        <v>0</v>
      </c>
      <c r="AJ87" s="84">
        <v>2.2810340436121215</v>
      </c>
      <c r="AK87" s="84" t="b">
        <v>1</v>
      </c>
      <c r="AL87" s="84">
        <v>3.1424649649584913</v>
      </c>
      <c r="AM87" s="84" t="b">
        <v>1</v>
      </c>
      <c r="AN87" s="84">
        <v>2.1536925921398362</v>
      </c>
      <c r="AO87" s="84" t="b">
        <v>1</v>
      </c>
      <c r="AP87" s="17" t="s">
        <v>315</v>
      </c>
      <c r="AQ87" s="17" t="b">
        <v>1</v>
      </c>
    </row>
    <row r="88" spans="1:43">
      <c r="A88" s="5" t="s">
        <v>263</v>
      </c>
      <c r="B88" s="5" t="s">
        <v>348</v>
      </c>
      <c r="C88" s="5" t="s">
        <v>342</v>
      </c>
      <c r="D88" s="84">
        <v>2.7921845380676444</v>
      </c>
      <c r="E88" s="84" t="b">
        <v>1</v>
      </c>
      <c r="F88" s="84">
        <v>3.2104544215273827</v>
      </c>
      <c r="G88" s="84" t="b">
        <v>1</v>
      </c>
      <c r="H88" s="84">
        <v>2.456615440723017</v>
      </c>
      <c r="I88" s="84" t="b">
        <v>1</v>
      </c>
      <c r="J88" s="84">
        <v>2.5004328580269775</v>
      </c>
      <c r="K88" s="84" t="b">
        <v>1</v>
      </c>
      <c r="L88" s="84">
        <v>3.3812262344293265</v>
      </c>
      <c r="M88" s="84" t="b">
        <v>1</v>
      </c>
      <c r="N88" s="84">
        <v>3.1647228335140603</v>
      </c>
      <c r="O88" s="84" t="b">
        <v>1</v>
      </c>
      <c r="P88" s="84">
        <v>2.370036487321765</v>
      </c>
      <c r="Q88" s="84" t="b">
        <v>1</v>
      </c>
      <c r="R88" s="84">
        <v>2.1202627866780386</v>
      </c>
      <c r="S88" s="84" t="b">
        <v>1</v>
      </c>
      <c r="T88" s="84">
        <v>3.0082697397418068</v>
      </c>
      <c r="U88" s="84" t="b">
        <v>1</v>
      </c>
      <c r="V88" s="84">
        <v>14.664502414814041</v>
      </c>
      <c r="W88" s="84" t="b">
        <v>0</v>
      </c>
      <c r="X88" s="84">
        <v>2.4252610968763659</v>
      </c>
      <c r="Y88" s="84" t="b">
        <v>1</v>
      </c>
      <c r="Z88" s="84">
        <v>2.6308029951177283</v>
      </c>
      <c r="AA88" s="84" t="b">
        <v>1</v>
      </c>
      <c r="AB88" s="84">
        <v>5.5832716429448572</v>
      </c>
      <c r="AC88" s="84" t="b">
        <v>0</v>
      </c>
      <c r="AD88" s="84">
        <v>3.1448359507798078</v>
      </c>
      <c r="AE88" s="84" t="b">
        <v>1</v>
      </c>
      <c r="AF88" s="84">
        <v>19.458783914816447</v>
      </c>
      <c r="AG88" s="84" t="b">
        <v>0</v>
      </c>
      <c r="AH88" s="84">
        <v>6.1975497797329746</v>
      </c>
      <c r="AI88" s="84" t="b">
        <v>0</v>
      </c>
      <c r="AJ88" s="84">
        <v>2.4001350214292696</v>
      </c>
      <c r="AK88" s="84" t="b">
        <v>1</v>
      </c>
      <c r="AL88" s="84">
        <v>3.3065443442780613</v>
      </c>
      <c r="AM88" s="84" t="b">
        <v>1</v>
      </c>
      <c r="AN88" s="84">
        <v>2.2661446155367395</v>
      </c>
      <c r="AO88" s="84" t="b">
        <v>1</v>
      </c>
      <c r="AP88" s="17" t="s">
        <v>315</v>
      </c>
      <c r="AQ88" s="17" t="b">
        <v>1</v>
      </c>
    </row>
    <row r="89" spans="1:43">
      <c r="A89" s="5" t="s">
        <v>263</v>
      </c>
      <c r="B89" s="5" t="s">
        <v>349</v>
      </c>
      <c r="C89" s="5" t="s">
        <v>342</v>
      </c>
      <c r="D89" s="84">
        <v>3.0050062566464391</v>
      </c>
      <c r="E89" s="84" t="b">
        <v>1</v>
      </c>
      <c r="F89" s="84">
        <v>3.4551568823042769</v>
      </c>
      <c r="G89" s="84" t="b">
        <v>1</v>
      </c>
      <c r="H89" s="84">
        <v>2.6438599128751687</v>
      </c>
      <c r="I89" s="84" t="b">
        <v>1</v>
      </c>
      <c r="J89" s="84">
        <v>3.4302237166989871</v>
      </c>
      <c r="K89" s="84" t="b">
        <v>0</v>
      </c>
      <c r="L89" s="84">
        <v>3.6389450092109392</v>
      </c>
      <c r="M89" s="84" t="b">
        <v>1</v>
      </c>
      <c r="N89" s="84">
        <v>3.4059396095084336</v>
      </c>
      <c r="O89" s="84" t="b">
        <v>1</v>
      </c>
      <c r="P89" s="84">
        <v>134.59433487805862</v>
      </c>
      <c r="Q89" s="84" t="b">
        <v>0</v>
      </c>
      <c r="R89" s="84">
        <v>2.2818702893152993</v>
      </c>
      <c r="S89" s="84" t="b">
        <v>1</v>
      </c>
      <c r="T89" s="84">
        <v>3.8229776359718213</v>
      </c>
      <c r="U89" s="84" t="b">
        <v>0</v>
      </c>
      <c r="V89" s="84">
        <v>6.4349173774497803</v>
      </c>
      <c r="W89" s="84" t="b">
        <v>0</v>
      </c>
      <c r="X89" s="84">
        <v>2.6101157250725118</v>
      </c>
      <c r="Y89" s="84" t="b">
        <v>1</v>
      </c>
      <c r="Z89" s="84">
        <v>2.8751908125394241</v>
      </c>
      <c r="AA89" s="84" t="b">
        <v>0</v>
      </c>
      <c r="AB89" s="84">
        <v>2.5455960011311021</v>
      </c>
      <c r="AC89" s="84" t="b">
        <v>1</v>
      </c>
      <c r="AD89" s="84">
        <v>3.3845369385076909</v>
      </c>
      <c r="AE89" s="84" t="b">
        <v>1</v>
      </c>
      <c r="AF89" s="84">
        <v>8.1795747301248092</v>
      </c>
      <c r="AG89" s="84" t="b">
        <v>0</v>
      </c>
      <c r="AH89" s="84">
        <v>6.9663173478858935</v>
      </c>
      <c r="AI89" s="84" t="b">
        <v>0</v>
      </c>
      <c r="AJ89" s="84">
        <v>2.5830745274388671</v>
      </c>
      <c r="AK89" s="84" t="b">
        <v>1</v>
      </c>
      <c r="AL89" s="84">
        <v>3.9712233489368662</v>
      </c>
      <c r="AM89" s="84" t="b">
        <v>0</v>
      </c>
      <c r="AN89" s="84">
        <v>2.4388713049984543</v>
      </c>
      <c r="AO89" s="84" t="b">
        <v>1</v>
      </c>
      <c r="AP89" s="17" t="s">
        <v>315</v>
      </c>
      <c r="AQ89" s="17" t="b">
        <v>1</v>
      </c>
    </row>
    <row r="90" spans="1:43">
      <c r="A90" s="5" t="s">
        <v>265</v>
      </c>
      <c r="B90" s="5" t="s">
        <v>350</v>
      </c>
      <c r="C90" s="5" t="s">
        <v>342</v>
      </c>
      <c r="D90" s="84">
        <v>2.7225856095567904</v>
      </c>
      <c r="E90" s="84" t="b">
        <v>1</v>
      </c>
      <c r="F90" s="84">
        <v>3.1304295575812926</v>
      </c>
      <c r="G90" s="84" t="b">
        <v>1</v>
      </c>
      <c r="H90" s="84">
        <v>2.8292921237168445</v>
      </c>
      <c r="I90" s="84" t="b">
        <v>0</v>
      </c>
      <c r="J90" s="84">
        <v>4.3022711427885998</v>
      </c>
      <c r="K90" s="84" t="b">
        <v>0</v>
      </c>
      <c r="L90" s="84">
        <v>3.2969446549847481</v>
      </c>
      <c r="M90" s="84" t="b">
        <v>1</v>
      </c>
      <c r="N90" s="84">
        <v>3.0858378904727073</v>
      </c>
      <c r="O90" s="84" t="b">
        <v>1</v>
      </c>
      <c r="P90" s="84">
        <v>2.310960162744959</v>
      </c>
      <c r="Q90" s="84" t="b">
        <v>1</v>
      </c>
      <c r="R90" s="84">
        <v>2.0674124051569254</v>
      </c>
      <c r="S90" s="84" t="b">
        <v>1</v>
      </c>
      <c r="T90" s="84">
        <v>3.3766802658704429</v>
      </c>
      <c r="U90" s="84" t="b">
        <v>0</v>
      </c>
      <c r="V90" s="84">
        <v>251.72056030118196</v>
      </c>
      <c r="W90" s="84" t="b">
        <v>0</v>
      </c>
      <c r="X90" s="84">
        <v>2.3648082251551905</v>
      </c>
      <c r="Y90" s="84" t="b">
        <v>1</v>
      </c>
      <c r="Z90" s="84">
        <v>2.5652267170863143</v>
      </c>
      <c r="AA90" s="84" t="b">
        <v>1</v>
      </c>
      <c r="AB90" s="84">
        <v>2.8294740799654829</v>
      </c>
      <c r="AC90" s="84" t="b">
        <v>0</v>
      </c>
      <c r="AD90" s="84">
        <v>3.0664467148490897</v>
      </c>
      <c r="AE90" s="84" t="b">
        <v>1</v>
      </c>
      <c r="AF90" s="84">
        <v>7.0850425220320048</v>
      </c>
      <c r="AG90" s="84" t="b">
        <v>0</v>
      </c>
      <c r="AH90" s="84">
        <v>316.08688642202253</v>
      </c>
      <c r="AI90" s="84" t="b">
        <v>0</v>
      </c>
      <c r="AJ90" s="84">
        <v>33.750083383375056</v>
      </c>
      <c r="AK90" s="84" t="b">
        <v>0</v>
      </c>
      <c r="AL90" s="84">
        <v>183.53527037212788</v>
      </c>
      <c r="AM90" s="84" t="b">
        <v>0</v>
      </c>
      <c r="AN90" s="84">
        <v>2.2096579346094285</v>
      </c>
      <c r="AO90" s="84" t="b">
        <v>1</v>
      </c>
      <c r="AP90" s="17" t="s">
        <v>315</v>
      </c>
      <c r="AQ90" s="17" t="b">
        <v>1</v>
      </c>
    </row>
    <row r="91" spans="1:43">
      <c r="A91" s="5" t="s">
        <v>265</v>
      </c>
      <c r="B91" s="5" t="s">
        <v>351</v>
      </c>
      <c r="C91" s="5" t="s">
        <v>342</v>
      </c>
      <c r="D91" s="84">
        <v>2.7600313023807499</v>
      </c>
      <c r="E91" s="84" t="b">
        <v>1</v>
      </c>
      <c r="F91" s="84">
        <v>3.1734846237686569</v>
      </c>
      <c r="G91" s="84" t="b">
        <v>1</v>
      </c>
      <c r="H91" s="84">
        <v>2.8752006458145125</v>
      </c>
      <c r="I91" s="84" t="b">
        <v>0</v>
      </c>
      <c r="J91" s="84">
        <v>2.9196654639010164</v>
      </c>
      <c r="K91" s="84" t="b">
        <v>0</v>
      </c>
      <c r="L91" s="84">
        <v>3.3422899239727277</v>
      </c>
      <c r="M91" s="84" t="b">
        <v>1</v>
      </c>
      <c r="N91" s="84">
        <v>3.1282796551487455</v>
      </c>
      <c r="O91" s="84" t="b">
        <v>1</v>
      </c>
      <c r="P91" s="84">
        <v>2.3427444725124094</v>
      </c>
      <c r="Q91" s="84" t="b">
        <v>1</v>
      </c>
      <c r="R91" s="84">
        <v>2.0958470261261266</v>
      </c>
      <c r="S91" s="84" t="b">
        <v>1</v>
      </c>
      <c r="T91" s="84">
        <v>2.9736281877122228</v>
      </c>
      <c r="U91" s="84" t="b">
        <v>1</v>
      </c>
      <c r="V91" s="84">
        <v>164.29693481256487</v>
      </c>
      <c r="W91" s="84" t="b">
        <v>0</v>
      </c>
      <c r="X91" s="84">
        <v>2.3973331463462451</v>
      </c>
      <c r="Y91" s="84" t="b">
        <v>1</v>
      </c>
      <c r="Z91" s="84">
        <v>2.6005081390311933</v>
      </c>
      <c r="AA91" s="84" t="b">
        <v>1</v>
      </c>
      <c r="AB91" s="84">
        <v>13.745570631981161</v>
      </c>
      <c r="AC91" s="84" t="b">
        <v>0</v>
      </c>
      <c r="AD91" s="84">
        <v>3.1086217786348604</v>
      </c>
      <c r="AE91" s="84" t="b">
        <v>1</v>
      </c>
      <c r="AF91" s="84">
        <v>23.694932033121823</v>
      </c>
      <c r="AG91" s="84" t="b">
        <v>0</v>
      </c>
      <c r="AH91" s="84">
        <v>103.89751274690364</v>
      </c>
      <c r="AI91" s="84" t="b">
        <v>0</v>
      </c>
      <c r="AJ91" s="84">
        <v>6.4347412477365689</v>
      </c>
      <c r="AK91" s="84" t="b">
        <v>0</v>
      </c>
      <c r="AL91" s="84">
        <v>21.805033788525588</v>
      </c>
      <c r="AM91" s="84" t="b">
        <v>0</v>
      </c>
      <c r="AN91" s="84">
        <v>2.2400489614241481</v>
      </c>
      <c r="AO91" s="84" t="b">
        <v>1</v>
      </c>
      <c r="AP91" s="17" t="s">
        <v>315</v>
      </c>
      <c r="AQ91" s="17" t="b">
        <v>1</v>
      </c>
    </row>
    <row r="92" spans="1:43">
      <c r="A92" s="5" t="s">
        <v>265</v>
      </c>
      <c r="B92" s="5" t="s">
        <v>352</v>
      </c>
      <c r="C92" s="5" t="s">
        <v>342</v>
      </c>
      <c r="D92" s="84">
        <v>2.884390114754571</v>
      </c>
      <c r="E92" s="84" t="b">
        <v>1</v>
      </c>
      <c r="F92" s="84">
        <v>3.3164724147252431</v>
      </c>
      <c r="G92" s="84" t="b">
        <v>1</v>
      </c>
      <c r="H92" s="84">
        <v>2.5377396072391152</v>
      </c>
      <c r="I92" s="84" t="b">
        <v>1</v>
      </c>
      <c r="J92" s="84">
        <v>2.7647339305171412</v>
      </c>
      <c r="K92" s="84" t="b">
        <v>0</v>
      </c>
      <c r="L92" s="84">
        <v>3.4928835803547087</v>
      </c>
      <c r="M92" s="84" t="b">
        <v>1</v>
      </c>
      <c r="N92" s="84">
        <v>3.2692306444914809</v>
      </c>
      <c r="O92" s="84" t="b">
        <v>1</v>
      </c>
      <c r="P92" s="84">
        <v>2.4483015797979939</v>
      </c>
      <c r="Q92" s="84" t="b">
        <v>1</v>
      </c>
      <c r="R92" s="84">
        <v>2.1902796678361791</v>
      </c>
      <c r="S92" s="84" t="b">
        <v>1</v>
      </c>
      <c r="T92" s="84">
        <v>4.1824454655352277</v>
      </c>
      <c r="U92" s="84" t="b">
        <v>0</v>
      </c>
      <c r="V92" s="84">
        <v>11.232275805007573</v>
      </c>
      <c r="W92" s="84" t="b">
        <v>0</v>
      </c>
      <c r="X92" s="84">
        <v>2.5053498571302333</v>
      </c>
      <c r="Y92" s="84" t="b">
        <v>1</v>
      </c>
      <c r="Z92" s="84">
        <v>2.7176793114955853</v>
      </c>
      <c r="AA92" s="84" t="b">
        <v>1</v>
      </c>
      <c r="AB92" s="84">
        <v>16.216665499174091</v>
      </c>
      <c r="AC92" s="84" t="b">
        <v>0</v>
      </c>
      <c r="AD92" s="84">
        <v>3.248687042451603</v>
      </c>
      <c r="AE92" s="84" t="b">
        <v>1</v>
      </c>
      <c r="AF92" s="84">
        <v>7.0922599292586295</v>
      </c>
      <c r="AG92" s="84" t="b">
        <v>0</v>
      </c>
      <c r="AH92" s="84">
        <v>15.781394449865497</v>
      </c>
      <c r="AI92" s="84" t="b">
        <v>0</v>
      </c>
      <c r="AJ92" s="84">
        <v>2.4793940498925289</v>
      </c>
      <c r="AK92" s="84" t="b">
        <v>1</v>
      </c>
      <c r="AL92" s="84">
        <v>5.0534884937672038</v>
      </c>
      <c r="AM92" s="84" t="b">
        <v>0</v>
      </c>
      <c r="AN92" s="84">
        <v>2.340978914016218</v>
      </c>
      <c r="AO92" s="84" t="b">
        <v>1</v>
      </c>
      <c r="AP92" s="17" t="s">
        <v>315</v>
      </c>
      <c r="AQ92" s="17" t="b">
        <v>1</v>
      </c>
    </row>
    <row r="93" spans="1:43">
      <c r="A93" s="5" t="s">
        <v>265</v>
      </c>
      <c r="B93" s="5" t="s">
        <v>353</v>
      </c>
      <c r="C93" s="5" t="s">
        <v>342</v>
      </c>
      <c r="D93" s="84">
        <v>2.2236990477920622</v>
      </c>
      <c r="E93" s="84" t="b">
        <v>1</v>
      </c>
      <c r="F93" s="84">
        <v>2.5568096745750633</v>
      </c>
      <c r="G93" s="84" t="b">
        <v>1</v>
      </c>
      <c r="H93" s="84">
        <v>2.8834999765004126</v>
      </c>
      <c r="I93" s="84" t="b">
        <v>0</v>
      </c>
      <c r="J93" s="84">
        <v>5.8483943700160221</v>
      </c>
      <c r="K93" s="84" t="b">
        <v>0</v>
      </c>
      <c r="L93" s="84">
        <v>2.6928125470795372</v>
      </c>
      <c r="M93" s="84" t="b">
        <v>1</v>
      </c>
      <c r="N93" s="84">
        <v>2.5203889841325822</v>
      </c>
      <c r="O93" s="84" t="b">
        <v>1</v>
      </c>
      <c r="P93" s="84">
        <v>114.74415030241313</v>
      </c>
      <c r="Q93" s="84" t="b">
        <v>0</v>
      </c>
      <c r="R93" s="84">
        <v>1.6885797752708123</v>
      </c>
      <c r="S93" s="84" t="b">
        <v>1</v>
      </c>
      <c r="T93" s="84">
        <v>2.3957895563718896</v>
      </c>
      <c r="U93" s="84" t="b">
        <v>1</v>
      </c>
      <c r="V93" s="84">
        <v>6.5978420299820648</v>
      </c>
      <c r="W93" s="84" t="b">
        <v>0</v>
      </c>
      <c r="X93" s="84">
        <v>1.9314807879795137</v>
      </c>
      <c r="Y93" s="84" t="b">
        <v>1</v>
      </c>
      <c r="Z93" s="84">
        <v>2.0951745973138372</v>
      </c>
      <c r="AA93" s="84" t="b">
        <v>1</v>
      </c>
      <c r="AB93" s="84">
        <v>1.8837363121152824</v>
      </c>
      <c r="AC93" s="84" t="b">
        <v>1</v>
      </c>
      <c r="AD93" s="84">
        <v>2.5045510473498243</v>
      </c>
      <c r="AE93" s="84" t="b">
        <v>1</v>
      </c>
      <c r="AF93" s="84">
        <v>10.498803765986725</v>
      </c>
      <c r="AG93" s="84" t="b">
        <v>0</v>
      </c>
      <c r="AH93" s="84">
        <v>15.356960393766084</v>
      </c>
      <c r="AI93" s="84" t="b">
        <v>0</v>
      </c>
      <c r="AJ93" s="84">
        <v>2.1650447868930218</v>
      </c>
      <c r="AK93" s="84" t="b">
        <v>0</v>
      </c>
      <c r="AL93" s="84">
        <v>3.9736204775481156</v>
      </c>
      <c r="AM93" s="84" t="b">
        <v>0</v>
      </c>
      <c r="AN93" s="84">
        <v>1.8047602352298662</v>
      </c>
      <c r="AO93" s="84" t="b">
        <v>1</v>
      </c>
      <c r="AP93" s="17" t="s">
        <v>315</v>
      </c>
      <c r="AQ93" s="17" t="b">
        <v>1</v>
      </c>
    </row>
    <row r="94" spans="1:43">
      <c r="A94" s="5" t="s">
        <v>265</v>
      </c>
      <c r="B94" s="5" t="s">
        <v>354</v>
      </c>
      <c r="C94" s="5" t="s">
        <v>342</v>
      </c>
      <c r="D94" s="84">
        <v>2.8403142167447388</v>
      </c>
      <c r="E94" s="84" t="b">
        <v>1</v>
      </c>
      <c r="F94" s="84">
        <v>3.2657939370962592</v>
      </c>
      <c r="G94" s="84" t="b">
        <v>1</v>
      </c>
      <c r="H94" s="84">
        <v>2.4989608194697293</v>
      </c>
      <c r="I94" s="84" t="b">
        <v>1</v>
      </c>
      <c r="J94" s="84">
        <v>2.696632250157291</v>
      </c>
      <c r="K94" s="84" t="b">
        <v>0</v>
      </c>
      <c r="L94" s="84">
        <v>3.4395093922861744</v>
      </c>
      <c r="M94" s="84" t="b">
        <v>1</v>
      </c>
      <c r="N94" s="84">
        <v>3.2192740606992478</v>
      </c>
      <c r="O94" s="84" t="b">
        <v>1</v>
      </c>
      <c r="P94" s="84">
        <v>2.4108894800350362</v>
      </c>
      <c r="Q94" s="84" t="b">
        <v>1</v>
      </c>
      <c r="R94" s="84">
        <v>2.156810359104766</v>
      </c>
      <c r="S94" s="84" t="b">
        <v>1</v>
      </c>
      <c r="T94" s="84">
        <v>9.1763528206927365</v>
      </c>
      <c r="U94" s="84" t="b">
        <v>0</v>
      </c>
      <c r="V94" s="84">
        <v>28.004922757084696</v>
      </c>
      <c r="W94" s="84" t="b">
        <v>0</v>
      </c>
      <c r="X94" s="84">
        <v>2.4670660118844188</v>
      </c>
      <c r="Y94" s="84" t="b">
        <v>1</v>
      </c>
      <c r="Z94" s="84">
        <v>4.4596834902289952</v>
      </c>
      <c r="AA94" s="84" t="b">
        <v>0</v>
      </c>
      <c r="AB94" s="84">
        <v>30.732619426172874</v>
      </c>
      <c r="AC94" s="84" t="b">
        <v>0</v>
      </c>
      <c r="AD94" s="84">
        <v>3.1990443821136325</v>
      </c>
      <c r="AE94" s="84" t="b">
        <v>1</v>
      </c>
      <c r="AF94" s="84">
        <v>91.364228228966141</v>
      </c>
      <c r="AG94" s="84" t="b">
        <v>0</v>
      </c>
      <c r="AH94" s="84">
        <v>11.53736860253518</v>
      </c>
      <c r="AI94" s="84" t="b">
        <v>0</v>
      </c>
      <c r="AJ94" s="84">
        <v>2.4415068311317105</v>
      </c>
      <c r="AK94" s="84" t="b">
        <v>1</v>
      </c>
      <c r="AL94" s="84">
        <v>4.4905487424817476</v>
      </c>
      <c r="AM94" s="84" t="b">
        <v>0</v>
      </c>
      <c r="AN94" s="84">
        <v>2.3052067945204731</v>
      </c>
      <c r="AO94" s="84" t="b">
        <v>1</v>
      </c>
      <c r="AP94" s="17" t="s">
        <v>315</v>
      </c>
      <c r="AQ94" s="17" t="b">
        <v>1</v>
      </c>
    </row>
    <row r="95" spans="1:43">
      <c r="A95" s="5" t="s">
        <v>266</v>
      </c>
      <c r="B95" s="5" t="s">
        <v>355</v>
      </c>
      <c r="C95" s="5" t="s">
        <v>342</v>
      </c>
      <c r="D95" s="84">
        <v>2.6335836973656859</v>
      </c>
      <c r="E95" s="84" t="b">
        <v>1</v>
      </c>
      <c r="F95" s="84">
        <v>3.0280951385546513</v>
      </c>
      <c r="G95" s="84" t="b">
        <v>1</v>
      </c>
      <c r="H95" s="84">
        <v>2.3170754966870386</v>
      </c>
      <c r="I95" s="84" t="b">
        <v>1</v>
      </c>
      <c r="J95" s="84">
        <v>2.8373908749506991</v>
      </c>
      <c r="K95" s="84" t="b">
        <v>0</v>
      </c>
      <c r="L95" s="84">
        <v>3.1891668214239326</v>
      </c>
      <c r="M95" s="84" t="b">
        <v>1</v>
      </c>
      <c r="N95" s="84">
        <v>2.9849611826844278</v>
      </c>
      <c r="O95" s="84" t="b">
        <v>1</v>
      </c>
      <c r="P95" s="84">
        <v>2.2354143754022973</v>
      </c>
      <c r="Q95" s="84" t="b">
        <v>1</v>
      </c>
      <c r="R95" s="84">
        <v>1.999828246664098</v>
      </c>
      <c r="S95" s="84" t="b">
        <v>1</v>
      </c>
      <c r="T95" s="84">
        <v>2.8881618621798015</v>
      </c>
      <c r="U95" s="84" t="b">
        <v>0</v>
      </c>
      <c r="V95" s="84">
        <v>7.6164869412255527</v>
      </c>
      <c r="W95" s="84" t="b">
        <v>0</v>
      </c>
      <c r="X95" s="84">
        <v>2.2875021330105518</v>
      </c>
      <c r="Y95" s="84" t="b">
        <v>1</v>
      </c>
      <c r="Z95" s="84">
        <v>2.4813689011105815</v>
      </c>
      <c r="AA95" s="84" t="b">
        <v>1</v>
      </c>
      <c r="AB95" s="84">
        <v>15.37756495010165</v>
      </c>
      <c r="AC95" s="84" t="b">
        <v>0</v>
      </c>
      <c r="AD95" s="84">
        <v>2.9662039087842595</v>
      </c>
      <c r="AE95" s="84" t="b">
        <v>1</v>
      </c>
      <c r="AF95" s="84">
        <v>113.94701460527564</v>
      </c>
      <c r="AG95" s="84" t="b">
        <v>0</v>
      </c>
      <c r="AH95" s="84">
        <v>74.941771192002122</v>
      </c>
      <c r="AI95" s="84" t="b">
        <v>0</v>
      </c>
      <c r="AJ95" s="84">
        <v>3.754102598355102</v>
      </c>
      <c r="AK95" s="84" t="b">
        <v>0</v>
      </c>
      <c r="AL95" s="84">
        <v>21.658148310870448</v>
      </c>
      <c r="AM95" s="84" t="b">
        <v>0</v>
      </c>
      <c r="AN95" s="84">
        <v>2.13742373900575</v>
      </c>
      <c r="AO95" s="84" t="b">
        <v>1</v>
      </c>
      <c r="AP95" s="17" t="s">
        <v>315</v>
      </c>
      <c r="AQ95" s="17" t="b">
        <v>1</v>
      </c>
    </row>
    <row r="96" spans="1:43">
      <c r="A96" s="5" t="s">
        <v>266</v>
      </c>
      <c r="B96" s="5" t="s">
        <v>356</v>
      </c>
      <c r="C96" s="5" t="s">
        <v>342</v>
      </c>
      <c r="D96" s="84">
        <v>2.9633473462907158</v>
      </c>
      <c r="E96" s="84" t="b">
        <v>1</v>
      </c>
      <c r="F96" s="84">
        <v>3.4072574576336914</v>
      </c>
      <c r="G96" s="84" t="b">
        <v>1</v>
      </c>
      <c r="H96" s="84">
        <v>2.6472497555494425</v>
      </c>
      <c r="I96" s="84" t="b">
        <v>0</v>
      </c>
      <c r="J96" s="84">
        <v>2.6537110901488865</v>
      </c>
      <c r="K96" s="84" t="b">
        <v>1</v>
      </c>
      <c r="L96" s="84">
        <v>3.5884976986295287</v>
      </c>
      <c r="M96" s="84" t="b">
        <v>1</v>
      </c>
      <c r="N96" s="84">
        <v>3.3587224922210095</v>
      </c>
      <c r="O96" s="84" t="b">
        <v>1</v>
      </c>
      <c r="P96" s="84">
        <v>2.5153213333734801</v>
      </c>
      <c r="Q96" s="84" t="b">
        <v>1</v>
      </c>
      <c r="R96" s="84">
        <v>2.2502363352708707</v>
      </c>
      <c r="S96" s="84" t="b">
        <v>1</v>
      </c>
      <c r="T96" s="84">
        <v>3.1926787175606726</v>
      </c>
      <c r="U96" s="84" t="b">
        <v>1</v>
      </c>
      <c r="V96" s="84">
        <v>4.7805514821475592</v>
      </c>
      <c r="W96" s="84" t="b">
        <v>0</v>
      </c>
      <c r="X96" s="84">
        <v>2.5739312489941804</v>
      </c>
      <c r="Y96" s="84" t="b">
        <v>1</v>
      </c>
      <c r="Z96" s="84">
        <v>2.7920730051714515</v>
      </c>
      <c r="AA96" s="84" t="b">
        <v>1</v>
      </c>
      <c r="AB96" s="84">
        <v>3.0510948944054173</v>
      </c>
      <c r="AC96" s="84" t="b">
        <v>0</v>
      </c>
      <c r="AD96" s="84">
        <v>3.3376165300709122</v>
      </c>
      <c r="AE96" s="84" t="b">
        <v>1</v>
      </c>
      <c r="AF96" s="84">
        <v>9.57288269267762</v>
      </c>
      <c r="AG96" s="84" t="b">
        <v>0</v>
      </c>
      <c r="AH96" s="84">
        <v>13.587100611857544</v>
      </c>
      <c r="AI96" s="84" t="b">
        <v>0</v>
      </c>
      <c r="AJ96" s="84">
        <v>2.547264928060256</v>
      </c>
      <c r="AK96" s="84" t="b">
        <v>1</v>
      </c>
      <c r="AL96" s="84">
        <v>3.5092377578990765</v>
      </c>
      <c r="AM96" s="84" t="b">
        <v>1</v>
      </c>
      <c r="AN96" s="84">
        <v>2.4050608193000111</v>
      </c>
      <c r="AO96" s="84" t="b">
        <v>1</v>
      </c>
      <c r="AP96" s="17" t="s">
        <v>315</v>
      </c>
      <c r="AQ96" s="17" t="b">
        <v>1</v>
      </c>
    </row>
    <row r="97" spans="1:43">
      <c r="A97" s="5" t="s">
        <v>266</v>
      </c>
      <c r="B97" s="5" t="s">
        <v>357</v>
      </c>
      <c r="C97" s="5" t="s">
        <v>342</v>
      </c>
      <c r="D97" s="84">
        <v>2.5410921239788697</v>
      </c>
      <c r="E97" s="84" t="b">
        <v>1</v>
      </c>
      <c r="F97" s="84">
        <v>2.9217483062857399</v>
      </c>
      <c r="G97" s="84" t="b">
        <v>1</v>
      </c>
      <c r="H97" s="84">
        <v>2.2356997050009833</v>
      </c>
      <c r="I97" s="84" t="b">
        <v>1</v>
      </c>
      <c r="J97" s="84">
        <v>4.5070994128288975</v>
      </c>
      <c r="K97" s="84" t="b">
        <v>0</v>
      </c>
      <c r="L97" s="84">
        <v>3.0771631446842935</v>
      </c>
      <c r="M97" s="84" t="b">
        <v>1</v>
      </c>
      <c r="N97" s="84">
        <v>2.8801292168117603</v>
      </c>
      <c r="O97" s="84" t="b">
        <v>1</v>
      </c>
      <c r="P97" s="84">
        <v>2.156906525828624</v>
      </c>
      <c r="Q97" s="84" t="b">
        <v>1</v>
      </c>
      <c r="R97" s="84">
        <v>1.9295941921237474</v>
      </c>
      <c r="S97" s="84" t="b">
        <v>1</v>
      </c>
      <c r="T97" s="84">
        <v>2.7377454599588065</v>
      </c>
      <c r="U97" s="84" t="b">
        <v>1</v>
      </c>
      <c r="V97" s="84">
        <v>3.6970470376079256</v>
      </c>
      <c r="W97" s="84" t="b">
        <v>0</v>
      </c>
      <c r="X97" s="84">
        <v>2.207164959136231</v>
      </c>
      <c r="Y97" s="84" t="b">
        <v>1</v>
      </c>
      <c r="Z97" s="84">
        <v>2.394223117953433</v>
      </c>
      <c r="AA97" s="84" t="b">
        <v>1</v>
      </c>
      <c r="AB97" s="84">
        <v>2.1526058173753171</v>
      </c>
      <c r="AC97" s="84" t="b">
        <v>1</v>
      </c>
      <c r="AD97" s="84">
        <v>2.8620306991824518</v>
      </c>
      <c r="AE97" s="84" t="b">
        <v>1</v>
      </c>
      <c r="AF97" s="84">
        <v>154.79705798950624</v>
      </c>
      <c r="AG97" s="84" t="b">
        <v>0</v>
      </c>
      <c r="AH97" s="84">
        <v>7.5821058970956976</v>
      </c>
      <c r="AI97" s="84" t="b">
        <v>0</v>
      </c>
      <c r="AJ97" s="84">
        <v>2.1842983929925404</v>
      </c>
      <c r="AK97" s="84" t="b">
        <v>1</v>
      </c>
      <c r="AL97" s="84">
        <v>3.0091971631096768</v>
      </c>
      <c r="AM97" s="84" t="b">
        <v>1</v>
      </c>
      <c r="AN97" s="84">
        <v>2.0623573248216398</v>
      </c>
      <c r="AO97" s="84" t="b">
        <v>1</v>
      </c>
      <c r="AP97" s="17" t="s">
        <v>315</v>
      </c>
      <c r="AQ97" s="17" t="b">
        <v>1</v>
      </c>
    </row>
    <row r="98" spans="1:43">
      <c r="A98" s="5" t="s">
        <v>266</v>
      </c>
      <c r="B98" s="5" t="s">
        <v>358</v>
      </c>
      <c r="C98" s="5" t="s">
        <v>342</v>
      </c>
      <c r="D98" s="84">
        <v>2.6876683986860761</v>
      </c>
      <c r="E98" s="84" t="b">
        <v>1</v>
      </c>
      <c r="F98" s="84">
        <v>3.0902817405230163</v>
      </c>
      <c r="G98" s="84" t="b">
        <v>1</v>
      </c>
      <c r="H98" s="84">
        <v>2.3646602141579387</v>
      </c>
      <c r="I98" s="84" t="b">
        <v>1</v>
      </c>
      <c r="J98" s="84">
        <v>2.4068374722131658</v>
      </c>
      <c r="K98" s="84" t="b">
        <v>1</v>
      </c>
      <c r="L98" s="84">
        <v>3.2546612787180544</v>
      </c>
      <c r="M98" s="84" t="b">
        <v>1</v>
      </c>
      <c r="N98" s="84">
        <v>3.0462619623710325</v>
      </c>
      <c r="O98" s="84" t="b">
        <v>1</v>
      </c>
      <c r="P98" s="84">
        <v>5.0453083920944559</v>
      </c>
      <c r="Q98" s="84" t="b">
        <v>0</v>
      </c>
      <c r="R98" s="84">
        <v>2.0408978027678581</v>
      </c>
      <c r="S98" s="84" t="b">
        <v>1</v>
      </c>
      <c r="T98" s="84">
        <v>2.8956651696893561</v>
      </c>
      <c r="U98" s="84" t="b">
        <v>1</v>
      </c>
      <c r="V98" s="84">
        <v>7.6350470349706283</v>
      </c>
      <c r="W98" s="84" t="b">
        <v>0</v>
      </c>
      <c r="X98" s="84">
        <v>2.3344795158662346</v>
      </c>
      <c r="Y98" s="84" t="b">
        <v>1</v>
      </c>
      <c r="Z98" s="84">
        <v>2.5323276369261598</v>
      </c>
      <c r="AA98" s="84" t="b">
        <v>1</v>
      </c>
      <c r="AB98" s="84">
        <v>6.8404602069615636</v>
      </c>
      <c r="AC98" s="84" t="b">
        <v>0</v>
      </c>
      <c r="AD98" s="84">
        <v>3.0271194789339542</v>
      </c>
      <c r="AE98" s="84" t="b">
        <v>1</v>
      </c>
      <c r="AF98" s="84">
        <v>179.01626158771862</v>
      </c>
      <c r="AG98" s="84" t="b">
        <v>0</v>
      </c>
      <c r="AH98" s="84">
        <v>247.85645901506615</v>
      </c>
      <c r="AI98" s="84" t="b">
        <v>0</v>
      </c>
      <c r="AJ98" s="84">
        <v>8.0834807671991733</v>
      </c>
      <c r="AK98" s="84" t="b">
        <v>0</v>
      </c>
      <c r="AL98" s="84">
        <v>6.9442359062548578</v>
      </c>
      <c r="AM98" s="84" t="b">
        <v>0</v>
      </c>
      <c r="AN98" s="84">
        <v>2.1813190306704393</v>
      </c>
      <c r="AO98" s="84" t="b">
        <v>1</v>
      </c>
      <c r="AP98" s="17" t="s">
        <v>315</v>
      </c>
      <c r="AQ98" s="17" t="b">
        <v>1</v>
      </c>
    </row>
    <row r="99" spans="1:43">
      <c r="A99" s="5" t="s">
        <v>266</v>
      </c>
      <c r="B99" s="5" t="s">
        <v>359</v>
      </c>
      <c r="C99" s="5" t="s">
        <v>342</v>
      </c>
      <c r="D99" s="84">
        <v>3.0089145037162495</v>
      </c>
      <c r="E99" s="84" t="b">
        <v>1</v>
      </c>
      <c r="F99" s="84">
        <v>3.4596505856804791</v>
      </c>
      <c r="G99" s="84" t="b">
        <v>1</v>
      </c>
      <c r="H99" s="84">
        <v>2.6472984607100125</v>
      </c>
      <c r="I99" s="84" t="b">
        <v>1</v>
      </c>
      <c r="J99" s="84">
        <v>2.694516995389141</v>
      </c>
      <c r="K99" s="84" t="b">
        <v>1</v>
      </c>
      <c r="L99" s="84">
        <v>3.6436777435065815</v>
      </c>
      <c r="M99" s="84" t="b">
        <v>1</v>
      </c>
      <c r="N99" s="84">
        <v>3.4103693019489638</v>
      </c>
      <c r="O99" s="84" t="b">
        <v>1</v>
      </c>
      <c r="P99" s="84">
        <v>2.5539992302852612</v>
      </c>
      <c r="Q99" s="84" t="b">
        <v>1</v>
      </c>
      <c r="R99" s="84">
        <v>2.2848380411634626</v>
      </c>
      <c r="S99" s="84" t="b">
        <v>1</v>
      </c>
      <c r="T99" s="84">
        <v>3.2417722853175337</v>
      </c>
      <c r="U99" s="84" t="b">
        <v>1</v>
      </c>
      <c r="V99" s="84">
        <v>4.3908543191920772</v>
      </c>
      <c r="W99" s="84" t="b">
        <v>0</v>
      </c>
      <c r="X99" s="84">
        <v>2.6135103859361348</v>
      </c>
      <c r="Y99" s="84" t="b">
        <v>1</v>
      </c>
      <c r="Z99" s="84">
        <v>2.835006490619751</v>
      </c>
      <c r="AA99" s="84" t="b">
        <v>1</v>
      </c>
      <c r="AB99" s="84">
        <v>3.2115202700239589</v>
      </c>
      <c r="AC99" s="84" t="b">
        <v>0</v>
      </c>
      <c r="AD99" s="84">
        <v>3.3889387950906285</v>
      </c>
      <c r="AE99" s="84" t="b">
        <v>1</v>
      </c>
      <c r="AF99" s="84">
        <v>144.95761479800382</v>
      </c>
      <c r="AG99" s="84" t="b">
        <v>0</v>
      </c>
      <c r="AH99" s="84">
        <v>16.147320197914773</v>
      </c>
      <c r="AI99" s="84" t="b">
        <v>0</v>
      </c>
      <c r="AJ99" s="84">
        <v>2.586434019097374</v>
      </c>
      <c r="AK99" s="84" t="b">
        <v>1</v>
      </c>
      <c r="AL99" s="84">
        <v>3.5631990289454731</v>
      </c>
      <c r="AM99" s="84" t="b">
        <v>1</v>
      </c>
      <c r="AN99" s="84">
        <v>2.4420432490203088</v>
      </c>
      <c r="AO99" s="84" t="b">
        <v>1</v>
      </c>
      <c r="AP99" s="17" t="s">
        <v>315</v>
      </c>
      <c r="AQ99" s="17" t="b">
        <v>1</v>
      </c>
    </row>
    <row r="100" spans="1:43">
      <c r="A100" s="5" t="s">
        <v>268</v>
      </c>
      <c r="B100" s="5" t="s">
        <v>360</v>
      </c>
      <c r="C100" s="5" t="s">
        <v>342</v>
      </c>
      <c r="D100" s="84">
        <v>2.6977164668564075</v>
      </c>
      <c r="E100" s="84" t="b">
        <v>1</v>
      </c>
      <c r="F100" s="84">
        <v>3.1018350116071591</v>
      </c>
      <c r="G100" s="84" t="b">
        <v>1</v>
      </c>
      <c r="H100" s="84">
        <v>3.6722496869436858</v>
      </c>
      <c r="I100" s="84" t="b">
        <v>0</v>
      </c>
      <c r="J100" s="84">
        <v>3.3687030344120061</v>
      </c>
      <c r="K100" s="84" t="b">
        <v>0</v>
      </c>
      <c r="L100" s="84">
        <v>3.2668290961526343</v>
      </c>
      <c r="M100" s="84" t="b">
        <v>1</v>
      </c>
      <c r="N100" s="84">
        <v>3.0576506619135633</v>
      </c>
      <c r="O100" s="84" t="b">
        <v>1</v>
      </c>
      <c r="P100" s="84">
        <v>2.2898509649807202</v>
      </c>
      <c r="Q100" s="84" t="b">
        <v>1</v>
      </c>
      <c r="R100" s="84">
        <v>2.048527866156971</v>
      </c>
      <c r="S100" s="84" t="b">
        <v>1</v>
      </c>
      <c r="T100" s="84">
        <v>41.695301935639606</v>
      </c>
      <c r="U100" s="84" t="b">
        <v>0</v>
      </c>
      <c r="V100" s="84">
        <v>81.06900786436313</v>
      </c>
      <c r="W100" s="84" t="b">
        <v>0</v>
      </c>
      <c r="X100" s="84">
        <v>15.586807063115746</v>
      </c>
      <c r="Y100" s="84" t="b">
        <v>0</v>
      </c>
      <c r="Z100" s="84">
        <v>4.2134184129454315</v>
      </c>
      <c r="AA100" s="84" t="b">
        <v>0</v>
      </c>
      <c r="AB100" s="84">
        <v>31.754747207236335</v>
      </c>
      <c r="AC100" s="84" t="b">
        <v>0</v>
      </c>
      <c r="AD100" s="84">
        <v>3.0384366127362248</v>
      </c>
      <c r="AE100" s="84" t="b">
        <v>1</v>
      </c>
      <c r="AF100" s="84">
        <v>183.8300712480694</v>
      </c>
      <c r="AG100" s="84" t="b">
        <v>0</v>
      </c>
      <c r="AH100" s="84">
        <v>512.96310905617929</v>
      </c>
      <c r="AI100" s="84" t="b">
        <v>0</v>
      </c>
      <c r="AJ100" s="84">
        <v>191.57191087292301</v>
      </c>
      <c r="AK100" s="84" t="b">
        <v>0</v>
      </c>
      <c r="AL100" s="84">
        <v>110.01416958938381</v>
      </c>
      <c r="AM100" s="84" t="b">
        <v>0</v>
      </c>
      <c r="AN100" s="84">
        <v>2.189474070307075</v>
      </c>
      <c r="AO100" s="84" t="b">
        <v>1</v>
      </c>
      <c r="AP100" s="17" t="s">
        <v>315</v>
      </c>
      <c r="AQ100" s="17" t="b">
        <v>1</v>
      </c>
    </row>
    <row r="101" spans="1:43">
      <c r="A101" s="5" t="s">
        <v>267</v>
      </c>
      <c r="B101" s="5" t="s">
        <v>361</v>
      </c>
      <c r="C101" s="5" t="s">
        <v>342</v>
      </c>
      <c r="D101" s="84">
        <v>3.2537143789807832</v>
      </c>
      <c r="E101" s="84" t="b">
        <v>1</v>
      </c>
      <c r="F101" s="84">
        <v>3.7411215383404621</v>
      </c>
      <c r="G101" s="84" t="b">
        <v>1</v>
      </c>
      <c r="H101" s="84">
        <v>2.8626779047485185</v>
      </c>
      <c r="I101" s="84" t="b">
        <v>1</v>
      </c>
      <c r="J101" s="84">
        <v>3.738756330037535</v>
      </c>
      <c r="K101" s="84" t="b">
        <v>0</v>
      </c>
      <c r="L101" s="84">
        <v>3.9401208149241702</v>
      </c>
      <c r="M101" s="84" t="b">
        <v>1</v>
      </c>
      <c r="N101" s="84">
        <v>3.6878308179514905</v>
      </c>
      <c r="O101" s="84" t="b">
        <v>1</v>
      </c>
      <c r="P101" s="84">
        <v>2.7617880166490321</v>
      </c>
      <c r="Q101" s="84" t="b">
        <v>1</v>
      </c>
      <c r="R101" s="84">
        <v>2.4778680310625947</v>
      </c>
      <c r="S101" s="84" t="b">
        <v>0</v>
      </c>
      <c r="T101" s="84">
        <v>3.5055170511131766</v>
      </c>
      <c r="U101" s="84" t="b">
        <v>1</v>
      </c>
      <c r="V101" s="84">
        <v>5.8487745924066648</v>
      </c>
      <c r="W101" s="84" t="b">
        <v>0</v>
      </c>
      <c r="X101" s="84">
        <v>2.8261408929477305</v>
      </c>
      <c r="Y101" s="84" t="b">
        <v>1</v>
      </c>
      <c r="Z101" s="84">
        <v>3.0656575225519318</v>
      </c>
      <c r="AA101" s="84" t="b">
        <v>1</v>
      </c>
      <c r="AB101" s="84">
        <v>8.6550990695682142</v>
      </c>
      <c r="AC101" s="84" t="b">
        <v>0</v>
      </c>
      <c r="AD101" s="84">
        <v>3.6646567635781637</v>
      </c>
      <c r="AE101" s="84" t="b">
        <v>1</v>
      </c>
      <c r="AF101" s="84">
        <v>64.038382184636163</v>
      </c>
      <c r="AG101" s="84" t="b">
        <v>0</v>
      </c>
      <c r="AH101" s="84">
        <v>1702.8074200843748</v>
      </c>
      <c r="AI101" s="84" t="b">
        <v>0</v>
      </c>
      <c r="AJ101" s="84">
        <v>39.676113309444411</v>
      </c>
      <c r="AK101" s="84" t="b">
        <v>0</v>
      </c>
      <c r="AL101" s="84">
        <v>67.910006504277732</v>
      </c>
      <c r="AM101" s="84" t="b">
        <v>0</v>
      </c>
      <c r="AN101" s="84">
        <v>2.6407234979979459</v>
      </c>
      <c r="AO101" s="84" t="b">
        <v>1</v>
      </c>
      <c r="AP101" s="17" t="s">
        <v>315</v>
      </c>
      <c r="AQ101" s="17" t="b">
        <v>1</v>
      </c>
    </row>
    <row r="102" spans="1:43">
      <c r="A102" s="5" t="s">
        <v>264</v>
      </c>
      <c r="B102" s="5" t="s">
        <v>362</v>
      </c>
      <c r="C102" s="5" t="s">
        <v>342</v>
      </c>
      <c r="D102" s="84">
        <v>2.2313426330774191</v>
      </c>
      <c r="E102" s="84" t="b">
        <v>1</v>
      </c>
      <c r="F102" s="84">
        <v>2.5655982706872233</v>
      </c>
      <c r="G102" s="84" t="b">
        <v>1</v>
      </c>
      <c r="H102" s="84">
        <v>1.9631763915414759</v>
      </c>
      <c r="I102" s="84" t="b">
        <v>1</v>
      </c>
      <c r="J102" s="84">
        <v>1.9981925840490582</v>
      </c>
      <c r="K102" s="84" t="b">
        <v>1</v>
      </c>
      <c r="L102" s="84">
        <v>2.7020686298131791</v>
      </c>
      <c r="M102" s="84" t="b">
        <v>1</v>
      </c>
      <c r="N102" s="84">
        <v>2.5290523903482836</v>
      </c>
      <c r="O102" s="84" t="b">
        <v>1</v>
      </c>
      <c r="P102" s="84">
        <v>2.5375372484037975</v>
      </c>
      <c r="Q102" s="84" t="b">
        <v>0</v>
      </c>
      <c r="R102" s="84">
        <v>2.3106213986978208</v>
      </c>
      <c r="S102" s="84" t="b">
        <v>0</v>
      </c>
      <c r="T102" s="84">
        <v>3.5327431964414133</v>
      </c>
      <c r="U102" s="84" t="b">
        <v>0</v>
      </c>
      <c r="V102" s="84">
        <v>94.027233242675877</v>
      </c>
      <c r="W102" s="84" t="b">
        <v>0</v>
      </c>
      <c r="X102" s="84">
        <v>1.9381199229580568</v>
      </c>
      <c r="Y102" s="84" t="b">
        <v>1</v>
      </c>
      <c r="Z102" s="84">
        <v>2.1023764017748241</v>
      </c>
      <c r="AA102" s="84" t="b">
        <v>1</v>
      </c>
      <c r="AB102" s="84">
        <v>2.3828249638248509</v>
      </c>
      <c r="AC102" s="84" t="b">
        <v>0</v>
      </c>
      <c r="AD102" s="84">
        <v>2.5131600133656868</v>
      </c>
      <c r="AE102" s="84" t="b">
        <v>1</v>
      </c>
      <c r="AF102" s="84">
        <v>10.509365120399853</v>
      </c>
      <c r="AG102" s="84" t="b">
        <v>0</v>
      </c>
      <c r="AH102" s="84">
        <v>13.555560734536231</v>
      </c>
      <c r="AI102" s="84" t="b">
        <v>0</v>
      </c>
      <c r="AJ102" s="84">
        <v>3.3631069829902946</v>
      </c>
      <c r="AK102" s="84" t="b">
        <v>0</v>
      </c>
      <c r="AL102" s="84">
        <v>11.011821285092749</v>
      </c>
      <c r="AM102" s="84" t="b">
        <v>0</v>
      </c>
      <c r="AN102" s="84">
        <v>1.8109637899740645</v>
      </c>
      <c r="AO102" s="84" t="b">
        <v>1</v>
      </c>
      <c r="AP102" s="17" t="s">
        <v>315</v>
      </c>
      <c r="AQ102" s="17" t="b">
        <v>1</v>
      </c>
    </row>
    <row r="103" spans="1:43">
      <c r="A103" s="5" t="s">
        <v>264</v>
      </c>
      <c r="B103" s="5" t="s">
        <v>363</v>
      </c>
      <c r="C103" s="5" t="s">
        <v>342</v>
      </c>
      <c r="D103" s="84">
        <v>2.5466380423140969</v>
      </c>
      <c r="E103" s="84" t="b">
        <v>1</v>
      </c>
      <c r="F103" s="84">
        <v>2.9281250044580895</v>
      </c>
      <c r="G103" s="84" t="b">
        <v>1</v>
      </c>
      <c r="H103" s="84">
        <v>7.0669515203939248</v>
      </c>
      <c r="I103" s="84" t="b">
        <v>0</v>
      </c>
      <c r="J103" s="84">
        <v>17.570289758055555</v>
      </c>
      <c r="K103" s="84" t="b">
        <v>0</v>
      </c>
      <c r="L103" s="84">
        <v>3.0838790348102574</v>
      </c>
      <c r="M103" s="84" t="b">
        <v>1</v>
      </c>
      <c r="N103" s="84">
        <v>2.8864150815707004</v>
      </c>
      <c r="O103" s="84" t="b">
        <v>1</v>
      </c>
      <c r="P103" s="84">
        <v>4.110560067439966</v>
      </c>
      <c r="Q103" s="84" t="b">
        <v>0</v>
      </c>
      <c r="R103" s="84">
        <v>1.9393936457675778</v>
      </c>
      <c r="S103" s="84" t="b">
        <v>0</v>
      </c>
      <c r="T103" s="84">
        <v>7.1813375022791641</v>
      </c>
      <c r="U103" s="84" t="b">
        <v>0</v>
      </c>
      <c r="V103" s="84">
        <v>12.379036013287958</v>
      </c>
      <c r="W103" s="84" t="b">
        <v>0</v>
      </c>
      <c r="X103" s="84">
        <v>8.6757317758333201</v>
      </c>
      <c r="Y103" s="84" t="b">
        <v>0</v>
      </c>
      <c r="Z103" s="84">
        <v>18.376518529010447</v>
      </c>
      <c r="AA103" s="84" t="b">
        <v>0</v>
      </c>
      <c r="AB103" s="84">
        <v>22.67517789079476</v>
      </c>
      <c r="AC103" s="84" t="b">
        <v>0</v>
      </c>
      <c r="AD103" s="84">
        <v>3.170842563857168</v>
      </c>
      <c r="AE103" s="84" t="b">
        <v>0</v>
      </c>
      <c r="AF103" s="84">
        <v>336.6779186849929</v>
      </c>
      <c r="AG103" s="84" t="b">
        <v>0</v>
      </c>
      <c r="AH103" s="84">
        <v>63.543166871034913</v>
      </c>
      <c r="AI103" s="84" t="b">
        <v>0</v>
      </c>
      <c r="AJ103" s="84">
        <v>9.9926009540914613</v>
      </c>
      <c r="AK103" s="84" t="b">
        <v>0</v>
      </c>
      <c r="AL103" s="84">
        <v>24.2254240965548</v>
      </c>
      <c r="AM103" s="84" t="b">
        <v>0</v>
      </c>
      <c r="AN103" s="84">
        <v>2.0668584073261216</v>
      </c>
      <c r="AO103" s="84" t="b">
        <v>1</v>
      </c>
      <c r="AP103" s="17" t="s">
        <v>315</v>
      </c>
      <c r="AQ103" s="17" t="b">
        <v>1</v>
      </c>
    </row>
    <row r="104" spans="1:43">
      <c r="A104" s="5" t="s">
        <v>264</v>
      </c>
      <c r="B104" s="5" t="s">
        <v>364</v>
      </c>
      <c r="C104" s="5" t="s">
        <v>342</v>
      </c>
      <c r="D104" s="84">
        <v>2.5364284614222203</v>
      </c>
      <c r="E104" s="84" t="b">
        <v>1</v>
      </c>
      <c r="F104" s="84">
        <v>2.9163860260097132</v>
      </c>
      <c r="G104" s="84" t="b">
        <v>1</v>
      </c>
      <c r="H104" s="84">
        <v>2.2315965286919721</v>
      </c>
      <c r="I104" s="84" t="b">
        <v>1</v>
      </c>
      <c r="J104" s="84">
        <v>2.5620332561350936</v>
      </c>
      <c r="K104" s="84" t="b">
        <v>0</v>
      </c>
      <c r="L104" s="84">
        <v>3.2299132668991208</v>
      </c>
      <c r="M104" s="84" t="b">
        <v>0</v>
      </c>
      <c r="N104" s="84">
        <v>2.8748433199881043</v>
      </c>
      <c r="O104" s="84" t="b">
        <v>1</v>
      </c>
      <c r="P104" s="84">
        <v>20.271676896506978</v>
      </c>
      <c r="Q104" s="84" t="b">
        <v>0</v>
      </c>
      <c r="R104" s="84">
        <v>1.9316185336477327</v>
      </c>
      <c r="S104" s="84" t="b">
        <v>0</v>
      </c>
      <c r="T104" s="84">
        <v>5.1848868304976392</v>
      </c>
      <c r="U104" s="84" t="b">
        <v>0</v>
      </c>
      <c r="V104" s="84">
        <v>6.6458347058048757</v>
      </c>
      <c r="W104" s="84" t="b">
        <v>0</v>
      </c>
      <c r="X104" s="84">
        <v>2.2031141526034266</v>
      </c>
      <c r="Y104" s="84" t="b">
        <v>1</v>
      </c>
      <c r="Z104" s="84">
        <v>2.3898290038628427</v>
      </c>
      <c r="AA104" s="84" t="b">
        <v>1</v>
      </c>
      <c r="AB104" s="84">
        <v>2.1486551431534004</v>
      </c>
      <c r="AC104" s="84" t="b">
        <v>1</v>
      </c>
      <c r="AD104" s="84">
        <v>2.8567780185410041</v>
      </c>
      <c r="AE104" s="84" t="b">
        <v>1</v>
      </c>
      <c r="AF104" s="84">
        <v>84.09736676295374</v>
      </c>
      <c r="AG104" s="84" t="b">
        <v>0</v>
      </c>
      <c r="AH104" s="84">
        <v>16.30875399967767</v>
      </c>
      <c r="AI104" s="84" t="b">
        <v>0</v>
      </c>
      <c r="AJ104" s="84">
        <v>2.1802895534342177</v>
      </c>
      <c r="AK104" s="84" t="b">
        <v>1</v>
      </c>
      <c r="AL104" s="84">
        <v>6.1016837950143508</v>
      </c>
      <c r="AM104" s="84" t="b">
        <v>0</v>
      </c>
      <c r="AN104" s="84">
        <v>2.0585722835224907</v>
      </c>
      <c r="AO104" s="84" t="b">
        <v>1</v>
      </c>
      <c r="AP104" s="17" t="s">
        <v>315</v>
      </c>
      <c r="AQ104" s="17" t="b">
        <v>1</v>
      </c>
    </row>
    <row r="105" spans="1:43">
      <c r="A105" s="5" t="s">
        <v>264</v>
      </c>
      <c r="B105" s="5" t="s">
        <v>365</v>
      </c>
      <c r="C105" s="5" t="s">
        <v>342</v>
      </c>
      <c r="D105" s="84">
        <v>2.4229930114730762</v>
      </c>
      <c r="E105" s="84" t="b">
        <v>1</v>
      </c>
      <c r="F105" s="84">
        <v>2.785957919671437</v>
      </c>
      <c r="G105" s="84" t="b">
        <v>1</v>
      </c>
      <c r="H105" s="84">
        <v>8.0087112195255941</v>
      </c>
      <c r="I105" s="84" t="b">
        <v>0</v>
      </c>
      <c r="J105" s="84">
        <v>2.5347373248333844</v>
      </c>
      <c r="K105" s="84" t="b">
        <v>0</v>
      </c>
      <c r="L105" s="84">
        <v>2.9341497399385732</v>
      </c>
      <c r="M105" s="84" t="b">
        <v>1</v>
      </c>
      <c r="N105" s="84">
        <v>2.7462731077798379</v>
      </c>
      <c r="O105" s="84" t="b">
        <v>1</v>
      </c>
      <c r="P105" s="84">
        <v>3.2838734589022516</v>
      </c>
      <c r="Q105" s="84" t="b">
        <v>0</v>
      </c>
      <c r="R105" s="84">
        <v>1.8452317023899036</v>
      </c>
      <c r="S105" s="84" t="b">
        <v>0</v>
      </c>
      <c r="T105" s="84">
        <v>6.7254126181266649</v>
      </c>
      <c r="U105" s="84" t="b">
        <v>0</v>
      </c>
      <c r="V105" s="84">
        <v>15.239629104894757</v>
      </c>
      <c r="W105" s="84" t="b">
        <v>0</v>
      </c>
      <c r="X105" s="84">
        <v>2.1045853555208676</v>
      </c>
      <c r="Y105" s="84" t="b">
        <v>1</v>
      </c>
      <c r="Z105" s="84">
        <v>2.2829498497775385</v>
      </c>
      <c r="AA105" s="84" t="b">
        <v>1</v>
      </c>
      <c r="AB105" s="84">
        <v>4.0004373184741313</v>
      </c>
      <c r="AC105" s="84" t="b">
        <v>0</v>
      </c>
      <c r="AD105" s="84">
        <v>2.7290157319767236</v>
      </c>
      <c r="AE105" s="84" t="b">
        <v>1</v>
      </c>
      <c r="AF105" s="84">
        <v>84.941244567310946</v>
      </c>
      <c r="AG105" s="84" t="b">
        <v>0</v>
      </c>
      <c r="AH105" s="84">
        <v>59.90570723787912</v>
      </c>
      <c r="AI105" s="84" t="b">
        <v>0</v>
      </c>
      <c r="AJ105" s="84">
        <v>3.858111730328849</v>
      </c>
      <c r="AK105" s="84" t="b">
        <v>0</v>
      </c>
      <c r="AL105" s="84">
        <v>9.2067285715683571</v>
      </c>
      <c r="AM105" s="84" t="b">
        <v>0</v>
      </c>
      <c r="AN105" s="84">
        <v>1.9665077617802631</v>
      </c>
      <c r="AO105" s="84" t="b">
        <v>1</v>
      </c>
      <c r="AP105" s="17" t="s">
        <v>315</v>
      </c>
      <c r="AQ105" s="17" t="b">
        <v>1</v>
      </c>
    </row>
    <row r="106" spans="1:43">
      <c r="A106" s="5" t="s">
        <v>264</v>
      </c>
      <c r="B106" s="5" t="s">
        <v>366</v>
      </c>
      <c r="C106" s="5" t="s">
        <v>342</v>
      </c>
      <c r="D106" s="84">
        <v>2.7389933282890513</v>
      </c>
      <c r="E106" s="84" t="b">
        <v>1</v>
      </c>
      <c r="F106" s="84">
        <v>3.1492951563384652</v>
      </c>
      <c r="G106" s="84" t="b">
        <v>1</v>
      </c>
      <c r="H106" s="84">
        <v>2.4098168335853742</v>
      </c>
      <c r="I106" s="84" t="b">
        <v>1</v>
      </c>
      <c r="J106" s="84">
        <v>4.9180135903339837</v>
      </c>
      <c r="K106" s="84" t="b">
        <v>0</v>
      </c>
      <c r="L106" s="84">
        <v>3.3168137604354406</v>
      </c>
      <c r="M106" s="84" t="b">
        <v>1</v>
      </c>
      <c r="N106" s="84">
        <v>3.1044347566217474</v>
      </c>
      <c r="O106" s="84" t="b">
        <v>1</v>
      </c>
      <c r="P106" s="84">
        <v>9.2811028716813713</v>
      </c>
      <c r="Q106" s="84" t="b">
        <v>0</v>
      </c>
      <c r="R106" s="84">
        <v>2.0858819229200876</v>
      </c>
      <c r="S106" s="84" t="b">
        <v>0</v>
      </c>
      <c r="T106" s="84">
        <v>4.2051796079667607</v>
      </c>
      <c r="U106" s="84" t="b">
        <v>0</v>
      </c>
      <c r="V106" s="84">
        <v>13.311704125111602</v>
      </c>
      <c r="W106" s="84" t="b">
        <v>0</v>
      </c>
      <c r="X106" s="84">
        <v>2.3790597910482458</v>
      </c>
      <c r="Y106" s="84" t="b">
        <v>1</v>
      </c>
      <c r="Z106" s="84">
        <v>2.5806861091842861</v>
      </c>
      <c r="AA106" s="84" t="b">
        <v>1</v>
      </c>
      <c r="AB106" s="84">
        <v>2.3202515629363387</v>
      </c>
      <c r="AC106" s="84" t="b">
        <v>1</v>
      </c>
      <c r="AD106" s="84">
        <v>3.0849267196754213</v>
      </c>
      <c r="AE106" s="84" t="b">
        <v>1</v>
      </c>
      <c r="AF106" s="84">
        <v>54.375429787978199</v>
      </c>
      <c r="AG106" s="84" t="b">
        <v>0</v>
      </c>
      <c r="AH106" s="84">
        <v>11.281020016841227</v>
      </c>
      <c r="AI106" s="84" t="b">
        <v>0</v>
      </c>
      <c r="AJ106" s="84">
        <v>2.9998633085697461</v>
      </c>
      <c r="AK106" s="84" t="b">
        <v>0</v>
      </c>
      <c r="AL106" s="84">
        <v>9.6322153403033948</v>
      </c>
      <c r="AM106" s="84" t="b">
        <v>0</v>
      </c>
      <c r="AN106" s="84">
        <v>2.2229744840535735</v>
      </c>
      <c r="AO106" s="84" t="b">
        <v>1</v>
      </c>
      <c r="AP106" s="17" t="s">
        <v>315</v>
      </c>
      <c r="AQ106" s="17" t="b">
        <v>1</v>
      </c>
    </row>
    <row r="107" spans="1:43">
      <c r="A107" s="5" t="s">
        <v>263</v>
      </c>
      <c r="B107" s="5" t="s">
        <v>367</v>
      </c>
      <c r="C107" s="5" t="s">
        <v>368</v>
      </c>
      <c r="D107" s="84">
        <v>6.774597830981719</v>
      </c>
      <c r="E107" s="84" t="b">
        <v>1</v>
      </c>
      <c r="F107" s="84">
        <v>7.7894341380448413</v>
      </c>
      <c r="G107" s="84" t="b">
        <v>1</v>
      </c>
      <c r="H107" s="84">
        <v>5.9604160861788857</v>
      </c>
      <c r="I107" s="84" t="b">
        <v>1</v>
      </c>
      <c r="J107" s="84">
        <v>6.5185629692195137</v>
      </c>
      <c r="K107" s="84" t="b">
        <v>0</v>
      </c>
      <c r="L107" s="84">
        <v>8.2037729245775441</v>
      </c>
      <c r="M107" s="84" t="b">
        <v>1</v>
      </c>
      <c r="N107" s="84">
        <v>7.6784768883578955</v>
      </c>
      <c r="O107" s="84" t="b">
        <v>1</v>
      </c>
      <c r="P107" s="84">
        <v>5.7503520370717638</v>
      </c>
      <c r="Q107" s="84" t="b">
        <v>1</v>
      </c>
      <c r="R107" s="84">
        <v>5.1591988212419357</v>
      </c>
      <c r="S107" s="84" t="b">
        <v>0</v>
      </c>
      <c r="T107" s="84">
        <v>7.2988792022918423</v>
      </c>
      <c r="U107" s="84" t="b">
        <v>1</v>
      </c>
      <c r="V107" s="84">
        <v>27.133706607172837</v>
      </c>
      <c r="W107" s="84" t="b">
        <v>0</v>
      </c>
      <c r="X107" s="84">
        <v>5.8843419345891856</v>
      </c>
      <c r="Y107" s="84" t="b">
        <v>1</v>
      </c>
      <c r="Z107" s="84">
        <v>6.383042389024574</v>
      </c>
      <c r="AA107" s="84" t="b">
        <v>1</v>
      </c>
      <c r="AB107" s="84">
        <v>5.7388862700952261</v>
      </c>
      <c r="AC107" s="84" t="b">
        <v>1</v>
      </c>
      <c r="AD107" s="84">
        <v>7.630225911103472</v>
      </c>
      <c r="AE107" s="84" t="b">
        <v>1</v>
      </c>
      <c r="AF107" s="84">
        <v>8.822940192966902</v>
      </c>
      <c r="AG107" s="84" t="b">
        <v>1</v>
      </c>
      <c r="AH107" s="84">
        <v>5.3939068834408435</v>
      </c>
      <c r="AI107" s="84" t="b">
        <v>1</v>
      </c>
      <c r="AJ107" s="84">
        <v>5.8233792532533801</v>
      </c>
      <c r="AK107" s="84" t="b">
        <v>1</v>
      </c>
      <c r="AL107" s="84">
        <v>8.0225743812382451</v>
      </c>
      <c r="AM107" s="84" t="b">
        <v>1</v>
      </c>
      <c r="AN107" s="84">
        <v>5.4982821471143639</v>
      </c>
      <c r="AO107" s="84" t="b">
        <v>1</v>
      </c>
      <c r="AP107" s="17" t="s">
        <v>315</v>
      </c>
      <c r="AQ107" s="17" t="b">
        <v>1</v>
      </c>
    </row>
    <row r="108" spans="1:43">
      <c r="A108" s="5" t="s">
        <v>265</v>
      </c>
      <c r="B108" s="5" t="s">
        <v>369</v>
      </c>
      <c r="C108" s="5" t="s">
        <v>368</v>
      </c>
      <c r="D108" s="84">
        <v>5.9526215243900502</v>
      </c>
      <c r="E108" s="84" t="b">
        <v>1</v>
      </c>
      <c r="F108" s="84">
        <v>6.8443255924204704</v>
      </c>
      <c r="G108" s="84" t="b">
        <v>1</v>
      </c>
      <c r="H108" s="84">
        <v>5.2372261755009095</v>
      </c>
      <c r="I108" s="84" t="b">
        <v>1</v>
      </c>
      <c r="J108" s="84">
        <v>5.3306399516430991</v>
      </c>
      <c r="K108" s="84" t="b">
        <v>1</v>
      </c>
      <c r="L108" s="84">
        <v>7.2083917762203154</v>
      </c>
      <c r="M108" s="84" t="b">
        <v>1</v>
      </c>
      <c r="N108" s="84">
        <v>6.7468310208972593</v>
      </c>
      <c r="O108" s="84" t="b">
        <v>1</v>
      </c>
      <c r="P108" s="84">
        <v>5.0526496424856076</v>
      </c>
      <c r="Q108" s="84" t="b">
        <v>1</v>
      </c>
      <c r="R108" s="84">
        <v>4.5332222986707063</v>
      </c>
      <c r="S108" s="84" t="b">
        <v>0</v>
      </c>
      <c r="T108" s="84">
        <v>6.4132907262465872</v>
      </c>
      <c r="U108" s="84" t="b">
        <v>1</v>
      </c>
      <c r="V108" s="84">
        <v>17.18827359867495</v>
      </c>
      <c r="W108" s="84" t="b">
        <v>0</v>
      </c>
      <c r="X108" s="84">
        <v>5.1703822618841295</v>
      </c>
      <c r="Y108" s="84" t="b">
        <v>1</v>
      </c>
      <c r="Z108" s="84">
        <v>5.6085743337026583</v>
      </c>
      <c r="AA108" s="84" t="b">
        <v>1</v>
      </c>
      <c r="AB108" s="84">
        <v>5.0425750413061765</v>
      </c>
      <c r="AC108" s="84" t="b">
        <v>1</v>
      </c>
      <c r="AD108" s="84">
        <v>6.7044344369311943</v>
      </c>
      <c r="AE108" s="84" t="b">
        <v>1</v>
      </c>
      <c r="AF108" s="84">
        <v>7.7524341682508675</v>
      </c>
      <c r="AG108" s="84" t="b">
        <v>1</v>
      </c>
      <c r="AH108" s="84">
        <v>4.7394527344618496</v>
      </c>
      <c r="AI108" s="84" t="b">
        <v>1</v>
      </c>
      <c r="AJ108" s="84">
        <v>5.1168163118221965</v>
      </c>
      <c r="AK108" s="84" t="b">
        <v>1</v>
      </c>
      <c r="AL108" s="84">
        <v>7.049178436007419</v>
      </c>
      <c r="AM108" s="84" t="b">
        <v>1</v>
      </c>
      <c r="AN108" s="84">
        <v>4.8311639262783608</v>
      </c>
      <c r="AO108" s="84" t="b">
        <v>1</v>
      </c>
      <c r="AP108" s="17" t="s">
        <v>315</v>
      </c>
      <c r="AQ108" s="17" t="b">
        <v>1</v>
      </c>
    </row>
    <row r="109" spans="1:43">
      <c r="A109" s="5" t="s">
        <v>266</v>
      </c>
      <c r="B109" s="5" t="s">
        <v>370</v>
      </c>
      <c r="C109" s="5" t="s">
        <v>368</v>
      </c>
      <c r="D109" s="84">
        <v>6.6424505404795555</v>
      </c>
      <c r="E109" s="84" t="b">
        <v>1</v>
      </c>
      <c r="F109" s="84">
        <v>7.6374911531520375</v>
      </c>
      <c r="G109" s="84" t="b">
        <v>1</v>
      </c>
      <c r="H109" s="84">
        <v>5.844150463376609</v>
      </c>
      <c r="I109" s="84" t="b">
        <v>1</v>
      </c>
      <c r="J109" s="84">
        <v>5.9483896435901551</v>
      </c>
      <c r="K109" s="84" t="b">
        <v>1</v>
      </c>
      <c r="L109" s="84">
        <v>8.0437477258978429</v>
      </c>
      <c r="M109" s="84" t="b">
        <v>1</v>
      </c>
      <c r="N109" s="84">
        <v>7.5286982680921168</v>
      </c>
      <c r="O109" s="84" t="b">
        <v>1</v>
      </c>
      <c r="P109" s="84">
        <v>5.6381839851680082</v>
      </c>
      <c r="Q109" s="84" t="b">
        <v>1</v>
      </c>
      <c r="R109" s="84">
        <v>5.0585619771962023</v>
      </c>
      <c r="S109" s="84" t="b">
        <v>0</v>
      </c>
      <c r="T109" s="84">
        <v>7.1565051257268157</v>
      </c>
      <c r="U109" s="84" t="b">
        <v>1</v>
      </c>
      <c r="V109" s="84">
        <v>15.823801605818659</v>
      </c>
      <c r="W109" s="84" t="b">
        <v>0</v>
      </c>
      <c r="X109" s="84">
        <v>5.7695602364803937</v>
      </c>
      <c r="Y109" s="84" t="b">
        <v>1</v>
      </c>
      <c r="Z109" s="84">
        <v>6.2585328937136451</v>
      </c>
      <c r="AA109" s="84" t="b">
        <v>1</v>
      </c>
      <c r="AB109" s="84">
        <v>5.6269418728020142</v>
      </c>
      <c r="AC109" s="84" t="b">
        <v>1</v>
      </c>
      <c r="AD109" s="84">
        <v>7.4813884885393627</v>
      </c>
      <c r="AE109" s="84" t="b">
        <v>1</v>
      </c>
      <c r="AF109" s="84">
        <v>8.6508373361107846</v>
      </c>
      <c r="AG109" s="84" t="b">
        <v>1</v>
      </c>
      <c r="AH109" s="84">
        <v>5.2886917551556003</v>
      </c>
      <c r="AI109" s="84" t="b">
        <v>1</v>
      </c>
      <c r="AJ109" s="84">
        <v>5.7097867110710752</v>
      </c>
      <c r="AK109" s="84" t="b">
        <v>1</v>
      </c>
      <c r="AL109" s="84">
        <v>7.8660836944428825</v>
      </c>
      <c r="AM109" s="84" t="b">
        <v>1</v>
      </c>
      <c r="AN109" s="84">
        <v>5.3910310443500418</v>
      </c>
      <c r="AO109" s="84" t="b">
        <v>1</v>
      </c>
      <c r="AP109" s="17" t="s">
        <v>315</v>
      </c>
      <c r="AQ109" s="17" t="b">
        <v>1</v>
      </c>
    </row>
    <row r="110" spans="1:43">
      <c r="A110" s="5" t="s">
        <v>268</v>
      </c>
      <c r="B110" s="5" t="s">
        <v>371</v>
      </c>
      <c r="C110" s="5" t="s">
        <v>368</v>
      </c>
      <c r="D110" s="84">
        <v>5.7825940242568805</v>
      </c>
      <c r="E110" s="84" t="b">
        <v>1</v>
      </c>
      <c r="F110" s="84">
        <v>6.6488279338160163</v>
      </c>
      <c r="G110" s="84" t="b">
        <v>1</v>
      </c>
      <c r="H110" s="84">
        <v>5.0876328458051043</v>
      </c>
      <c r="I110" s="84" t="b">
        <v>1</v>
      </c>
      <c r="J110" s="84">
        <v>5.1783784007660261</v>
      </c>
      <c r="K110" s="84" t="b">
        <v>1</v>
      </c>
      <c r="L110" s="84">
        <v>7.0024951256992951</v>
      </c>
      <c r="M110" s="84" t="b">
        <v>1</v>
      </c>
      <c r="N110" s="84">
        <v>6.5541181451325548</v>
      </c>
      <c r="O110" s="84" t="b">
        <v>1</v>
      </c>
      <c r="P110" s="84">
        <v>4.9083284582408879</v>
      </c>
      <c r="Q110" s="84" t="b">
        <v>1</v>
      </c>
      <c r="R110" s="84">
        <v>4.4037377594919951</v>
      </c>
      <c r="S110" s="84" t="b">
        <v>0</v>
      </c>
      <c r="T110" s="84">
        <v>6.2301049172138718</v>
      </c>
      <c r="U110" s="84" t="b">
        <v>1</v>
      </c>
      <c r="V110" s="84">
        <v>7.5904510161052574</v>
      </c>
      <c r="W110" s="84" t="b">
        <v>1</v>
      </c>
      <c r="X110" s="84">
        <v>5.0226982260153914</v>
      </c>
      <c r="Y110" s="84" t="b">
        <v>1</v>
      </c>
      <c r="Z110" s="84">
        <v>5.4483740136649699</v>
      </c>
      <c r="AA110" s="84" t="b">
        <v>1</v>
      </c>
      <c r="AB110" s="84">
        <v>4.8985416225856646</v>
      </c>
      <c r="AC110" s="84" t="b">
        <v>1</v>
      </c>
      <c r="AD110" s="84">
        <v>6.5129325545341015</v>
      </c>
      <c r="AE110" s="84" t="b">
        <v>1</v>
      </c>
      <c r="AF110" s="84">
        <v>7.5309977815809228</v>
      </c>
      <c r="AG110" s="84" t="b">
        <v>1</v>
      </c>
      <c r="AH110" s="84">
        <v>4.6040775393250417</v>
      </c>
      <c r="AI110" s="84" t="b">
        <v>1</v>
      </c>
      <c r="AJ110" s="84">
        <v>4.9706623051253063</v>
      </c>
      <c r="AK110" s="84" t="b">
        <v>1</v>
      </c>
      <c r="AL110" s="84">
        <v>6.8478294702524014</v>
      </c>
      <c r="AM110" s="84" t="b">
        <v>1</v>
      </c>
      <c r="AN110" s="84">
        <v>4.6931691416690988</v>
      </c>
      <c r="AO110" s="84" t="b">
        <v>1</v>
      </c>
      <c r="AP110" s="17" t="s">
        <v>315</v>
      </c>
      <c r="AQ110" s="17" t="b">
        <v>1</v>
      </c>
    </row>
    <row r="111" spans="1:43">
      <c r="A111" s="5" t="s">
        <v>267</v>
      </c>
      <c r="B111" s="5" t="s">
        <v>372</v>
      </c>
      <c r="C111" s="5" t="s">
        <v>368</v>
      </c>
      <c r="D111" s="84">
        <v>5.7617837043647961</v>
      </c>
      <c r="E111" s="84" t="b">
        <v>1</v>
      </c>
      <c r="F111" s="84">
        <v>6.6249002232366934</v>
      </c>
      <c r="G111" s="84" t="b">
        <v>1</v>
      </c>
      <c r="H111" s="84">
        <v>5.0693235426497125</v>
      </c>
      <c r="I111" s="84" t="b">
        <v>1</v>
      </c>
      <c r="J111" s="84">
        <v>5.1597425237547476</v>
      </c>
      <c r="K111" s="84" t="b">
        <v>1</v>
      </c>
      <c r="L111" s="84">
        <v>6.9772946424910192</v>
      </c>
      <c r="M111" s="84" t="b">
        <v>1</v>
      </c>
      <c r="N111" s="84">
        <v>6.5305312748389497</v>
      </c>
      <c r="O111" s="84" t="b">
        <v>1</v>
      </c>
      <c r="P111" s="84">
        <v>4.8906644332509019</v>
      </c>
      <c r="Q111" s="84" t="b">
        <v>1</v>
      </c>
      <c r="R111" s="84">
        <v>4.3878896485730108</v>
      </c>
      <c r="S111" s="84" t="b">
        <v>0</v>
      </c>
      <c r="T111" s="84">
        <v>6.2076841012713011</v>
      </c>
      <c r="U111" s="84" t="b">
        <v>1</v>
      </c>
      <c r="V111" s="84">
        <v>7.5631346053201085</v>
      </c>
      <c r="W111" s="84" t="b">
        <v>1</v>
      </c>
      <c r="X111" s="84">
        <v>5.0046226086771641</v>
      </c>
      <c r="Y111" s="84" t="b">
        <v>1</v>
      </c>
      <c r="Z111" s="84">
        <v>5.4287664801531115</v>
      </c>
      <c r="AA111" s="84" t="b">
        <v>1</v>
      </c>
      <c r="AB111" s="84">
        <v>4.8809128183253137</v>
      </c>
      <c r="AC111" s="84" t="b">
        <v>1</v>
      </c>
      <c r="AD111" s="84">
        <v>6.4894939023778413</v>
      </c>
      <c r="AE111" s="84" t="b">
        <v>1</v>
      </c>
      <c r="AF111" s="84">
        <v>7.503895330278989</v>
      </c>
      <c r="AG111" s="84" t="b">
        <v>1</v>
      </c>
      <c r="AH111" s="84">
        <v>4.5875084483600874</v>
      </c>
      <c r="AI111" s="84" t="b">
        <v>1</v>
      </c>
      <c r="AJ111" s="84">
        <v>4.9527739539439386</v>
      </c>
      <c r="AK111" s="84" t="b">
        <v>1</v>
      </c>
      <c r="AL111" s="84">
        <v>6.8231855956790506</v>
      </c>
      <c r="AM111" s="84" t="b">
        <v>1</v>
      </c>
      <c r="AN111" s="84">
        <v>4.6762794290702026</v>
      </c>
      <c r="AO111" s="84" t="b">
        <v>1</v>
      </c>
      <c r="AP111" s="17" t="s">
        <v>315</v>
      </c>
      <c r="AQ111" s="17" t="b">
        <v>1</v>
      </c>
    </row>
    <row r="112" spans="1:43">
      <c r="A112" s="5" t="s">
        <v>264</v>
      </c>
      <c r="B112" s="5" t="s">
        <v>373</v>
      </c>
      <c r="C112" s="5" t="s">
        <v>368</v>
      </c>
      <c r="D112" s="84">
        <v>6.3683242346418618</v>
      </c>
      <c r="E112" s="84" t="b">
        <v>1</v>
      </c>
      <c r="F112" s="84">
        <v>7.3223006639006893</v>
      </c>
      <c r="G112" s="84" t="b">
        <v>1</v>
      </c>
      <c r="H112" s="84">
        <v>5.6029690849798621</v>
      </c>
      <c r="I112" s="84" t="b">
        <v>1</v>
      </c>
      <c r="J112" s="84">
        <v>5.7029064339307807</v>
      </c>
      <c r="K112" s="84" t="b">
        <v>1</v>
      </c>
      <c r="L112" s="84">
        <v>7.7117914944207273</v>
      </c>
      <c r="M112" s="84" t="b">
        <v>1</v>
      </c>
      <c r="N112" s="84">
        <v>7.2179975362730833</v>
      </c>
      <c r="O112" s="84" t="b">
        <v>1</v>
      </c>
      <c r="P112" s="84">
        <v>5.4055026068019201</v>
      </c>
      <c r="Q112" s="84" t="b">
        <v>1</v>
      </c>
      <c r="R112" s="84">
        <v>4.8498009334805943</v>
      </c>
      <c r="S112" s="84" t="b">
        <v>0</v>
      </c>
      <c r="T112" s="84">
        <v>6.8611643774790494</v>
      </c>
      <c r="U112" s="84" t="b">
        <v>1</v>
      </c>
      <c r="V112" s="84">
        <v>8.3593025820167313</v>
      </c>
      <c r="W112" s="84" t="b">
        <v>1</v>
      </c>
      <c r="X112" s="84">
        <v>5.5314571110907336</v>
      </c>
      <c r="Y112" s="84" t="b">
        <v>1</v>
      </c>
      <c r="Z112" s="84">
        <v>6.000250428279803</v>
      </c>
      <c r="AA112" s="84" t="b">
        <v>1</v>
      </c>
      <c r="AB112" s="84">
        <v>5.3947244435032049</v>
      </c>
      <c r="AC112" s="84" t="b">
        <v>1</v>
      </c>
      <c r="AD112" s="84">
        <v>7.1726401769935038</v>
      </c>
      <c r="AE112" s="84" t="b">
        <v>1</v>
      </c>
      <c r="AF112" s="84">
        <v>8.2938272135815723</v>
      </c>
      <c r="AG112" s="84" t="b">
        <v>1</v>
      </c>
      <c r="AH112" s="84">
        <v>5.0704335197769437</v>
      </c>
      <c r="AI112" s="84" t="b">
        <v>1</v>
      </c>
      <c r="AJ112" s="84">
        <v>5.4741503704331409</v>
      </c>
      <c r="AK112" s="84" t="b">
        <v>1</v>
      </c>
      <c r="AL112" s="84">
        <v>7.5414594535204849</v>
      </c>
      <c r="AM112" s="84" t="b">
        <v>1</v>
      </c>
      <c r="AN112" s="84">
        <v>5.1685493840293448</v>
      </c>
      <c r="AO112" s="84" t="b">
        <v>1</v>
      </c>
      <c r="AP112" s="17" t="s">
        <v>315</v>
      </c>
      <c r="AQ112" s="17" t="b">
        <v>1</v>
      </c>
    </row>
    <row r="113" spans="42:43">
      <c r="AP113" s="17"/>
      <c r="AQ113" s="17"/>
    </row>
    <row r="114" spans="42:43">
      <c r="AP114" s="17"/>
      <c r="AQ114" s="17"/>
    </row>
    <row r="115" spans="42:43">
      <c r="AP115" s="17"/>
      <c r="AQ115" s="17"/>
    </row>
    <row r="116" spans="42:43">
      <c r="AP116" s="17"/>
      <c r="AQ116" s="17"/>
    </row>
    <row r="117" spans="42:43">
      <c r="AP117" s="17"/>
      <c r="AQ117" s="17"/>
    </row>
    <row r="118" spans="42:43">
      <c r="AP118" s="17"/>
      <c r="AQ118" s="17"/>
    </row>
    <row r="119" spans="42:43">
      <c r="AP119" s="17"/>
      <c r="AQ119" s="17"/>
    </row>
    <row r="120" spans="42:43">
      <c r="AP120" s="17"/>
      <c r="AQ120" s="17"/>
    </row>
    <row r="121" spans="42:43">
      <c r="AP121" s="17"/>
      <c r="AQ121" s="17"/>
    </row>
    <row r="122" spans="42:43">
      <c r="AP122" s="17"/>
      <c r="AQ122" s="17"/>
    </row>
    <row r="123" spans="42:43">
      <c r="AP123" s="17"/>
      <c r="AQ123" s="17"/>
    </row>
    <row r="124" spans="42:43">
      <c r="AP124" s="17"/>
      <c r="AQ124" s="17"/>
    </row>
    <row r="125" spans="42:43">
      <c r="AP125" s="17"/>
      <c r="AQ125" s="17"/>
    </row>
    <row r="126" spans="42:43">
      <c r="AP126" s="17"/>
      <c r="AQ126" s="17"/>
    </row>
    <row r="127" spans="42:43">
      <c r="AP127" s="17"/>
      <c r="AQ127" s="17"/>
    </row>
    <row r="128" spans="42:43">
      <c r="AP128" s="17"/>
      <c r="AQ128" s="17"/>
    </row>
    <row r="129" spans="42:43">
      <c r="AP129" s="17"/>
      <c r="AQ129" s="17"/>
    </row>
    <row r="130" spans="42:43">
      <c r="AP130" s="17"/>
      <c r="AQ130" s="17"/>
    </row>
    <row r="131" spans="42:43">
      <c r="AP131" s="17"/>
      <c r="AQ131" s="17"/>
    </row>
    <row r="132" spans="42:43">
      <c r="AP132" s="17"/>
      <c r="AQ132" s="17"/>
    </row>
    <row r="133" spans="42:43">
      <c r="AP133" s="17"/>
      <c r="AQ133" s="17"/>
    </row>
    <row r="134" spans="42:43">
      <c r="AP134" s="17"/>
      <c r="AQ134" s="17"/>
    </row>
    <row r="135" spans="42:43">
      <c r="AP135" s="17"/>
      <c r="AQ135" s="17"/>
    </row>
    <row r="136" spans="42:43">
      <c r="AP136" s="17"/>
      <c r="AQ136" s="17"/>
    </row>
    <row r="137" spans="42:43">
      <c r="AP137" s="17"/>
      <c r="AQ137" s="17"/>
    </row>
    <row r="138" spans="42:43">
      <c r="AP138" s="17"/>
      <c r="AQ138" s="17"/>
    </row>
    <row r="139" spans="42:43">
      <c r="AP139" s="17"/>
      <c r="AQ139" s="17"/>
    </row>
    <row r="140" spans="42:43">
      <c r="AP140" s="17"/>
      <c r="AQ140" s="17"/>
    </row>
    <row r="141" spans="42:43">
      <c r="AP141" s="17"/>
      <c r="AQ141" s="17"/>
    </row>
    <row r="142" spans="42:43">
      <c r="AP142" s="17"/>
      <c r="AQ142" s="17"/>
    </row>
  </sheetData>
  <mergeCells count="1">
    <mergeCell ref="A1:U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Appendix 1</vt:lpstr>
      <vt:lpstr>Appendix 2</vt:lpstr>
      <vt:lpstr>Appendix 3</vt:lpstr>
      <vt:lpstr>Appendix 4</vt:lpstr>
      <vt:lpstr>Appendix 5</vt:lpstr>
      <vt:lpstr>Appendix 6</vt:lpstr>
      <vt:lpstr>Appendix 7</vt:lpstr>
      <vt:lpstr>Appendix 8</vt:lpstr>
      <vt:lpstr>Appendix 9</vt:lpstr>
      <vt:lpstr>Appendix 10</vt:lpstr>
      <vt:lpstr>Appendix 11</vt:lpstr>
      <vt:lpstr>Appendix 12</vt:lpstr>
      <vt:lpstr>Appendix 13</vt:lpstr>
      <vt:lpstr>Appendix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Katharine Fremlin</dc:creator>
  <cp:lastModifiedBy>Katharine Fremlin</cp:lastModifiedBy>
  <dcterms:created xsi:type="dcterms:W3CDTF">2018-03-16T00:28:09Z</dcterms:created>
  <dcterms:modified xsi:type="dcterms:W3CDTF">2018-08-27T15:56:25Z</dcterms:modified>
</cp:coreProperties>
</file>