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staylor\Downloads\"/>
    </mc:Choice>
  </mc:AlternateContent>
  <xr:revisionPtr revIDLastSave="0" documentId="13_ncr:1_{C226251B-21F9-4CAA-98FF-BFE73E97516E}" xr6:coauthVersionLast="47" xr6:coauthVersionMax="47" xr10:uidLastSave="{00000000-0000-0000-0000-000000000000}"/>
  <bookViews>
    <workbookView xWindow="38280" yWindow="-135" windowWidth="38640" windowHeight="21120" tabRatio="683" xr2:uid="{00000000-000D-0000-FFFF-FFFF00000000}"/>
  </bookViews>
  <sheets>
    <sheet name="General Activation Data" sheetId="1" r:id="rId1"/>
    <sheet name="UDI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5" i="1" l="1"/>
  <c r="AK28" i="1"/>
  <c r="BG93" i="1"/>
  <c r="BG83" i="1"/>
  <c r="BG84" i="1" s="1"/>
  <c r="BG82" i="1"/>
  <c r="AT83" i="1"/>
  <c r="AT84" i="1" s="1"/>
  <c r="AT82" i="1"/>
  <c r="AO82" i="1"/>
  <c r="AO83" i="1"/>
  <c r="AO84" i="1" s="1"/>
  <c r="AH83" i="1"/>
  <c r="AH84" i="1" s="1"/>
  <c r="AH82" i="1"/>
  <c r="AC83" i="1"/>
  <c r="AC82" i="1"/>
  <c r="AW81" i="1"/>
  <c r="AK81" i="1"/>
  <c r="AW80" i="1"/>
  <c r="AK80" i="1"/>
  <c r="AW79" i="1"/>
  <c r="AK79" i="1"/>
  <c r="AW78" i="1"/>
  <c r="AK78" i="1"/>
  <c r="AK77" i="1"/>
  <c r="AW76" i="1"/>
  <c r="AK76" i="1"/>
  <c r="AW75" i="1"/>
  <c r="AT48" i="1"/>
  <c r="BB34" i="1"/>
  <c r="BB35" i="1" s="1"/>
  <c r="BB33" i="1"/>
  <c r="AC34" i="1"/>
  <c r="AC35" i="1" s="1"/>
  <c r="AC33" i="1"/>
  <c r="AH34" i="1"/>
  <c r="AH35" i="1" s="1"/>
  <c r="AH33" i="1"/>
  <c r="AO34" i="1"/>
  <c r="AO35" i="1" s="1"/>
  <c r="AO33" i="1"/>
  <c r="BB18" i="1"/>
  <c r="BB19" i="1" s="1"/>
  <c r="BB17" i="1"/>
  <c r="BS16" i="1"/>
  <c r="BS17" i="1"/>
  <c r="BS18" i="1" s="1"/>
  <c r="BN18" i="1"/>
  <c r="BN19" i="1" s="1"/>
  <c r="BN17" i="1"/>
  <c r="BG18" i="1"/>
  <c r="BG19" i="1" s="1"/>
  <c r="BG17" i="1"/>
  <c r="AO18" i="1"/>
  <c r="AO19" i="1" s="1"/>
  <c r="AO17" i="1"/>
  <c r="M109" i="1"/>
  <c r="M110" i="1" s="1"/>
  <c r="M108" i="1"/>
  <c r="K109" i="1"/>
  <c r="K110" i="1" s="1"/>
  <c r="K108" i="1"/>
  <c r="L70" i="1"/>
  <c r="M59" i="1"/>
  <c r="M60" i="1" s="1"/>
  <c r="M58" i="1"/>
  <c r="K59" i="1"/>
  <c r="K60" i="1" s="1"/>
  <c r="K58" i="1"/>
  <c r="L59" i="1"/>
  <c r="L60" i="1" s="1"/>
  <c r="L58" i="1"/>
  <c r="J59" i="1"/>
  <c r="J60" i="1" s="1"/>
  <c r="J58" i="1"/>
  <c r="M33" i="1"/>
  <c r="L33" i="1"/>
  <c r="K3" i="3"/>
  <c r="L3" i="3"/>
  <c r="M3" i="3" s="1"/>
  <c r="K4" i="3"/>
  <c r="L4" i="3"/>
  <c r="M4" i="3" s="1"/>
  <c r="K5" i="3"/>
  <c r="L5" i="3"/>
  <c r="M5" i="3" s="1"/>
  <c r="K6" i="3"/>
  <c r="L6" i="3"/>
  <c r="M6" i="3" s="1"/>
  <c r="K7" i="3"/>
  <c r="L7" i="3"/>
  <c r="M7" i="3" s="1"/>
  <c r="K8" i="3"/>
  <c r="L8" i="3"/>
  <c r="M8" i="3" s="1"/>
  <c r="K9" i="3"/>
  <c r="L9" i="3"/>
  <c r="M9" i="3" s="1"/>
  <c r="K10" i="3"/>
  <c r="L10" i="3"/>
  <c r="M10" i="3"/>
  <c r="K11" i="3"/>
  <c r="L11" i="3"/>
  <c r="M11" i="3" s="1"/>
  <c r="K12" i="3"/>
  <c r="L12" i="3"/>
  <c r="M12" i="3" s="1"/>
  <c r="K13" i="3"/>
  <c r="L13" i="3"/>
  <c r="M13" i="3" s="1"/>
  <c r="K14" i="3"/>
  <c r="L14" i="3"/>
  <c r="M14" i="3" s="1"/>
  <c r="K15" i="3"/>
  <c r="L15" i="3"/>
  <c r="M15" i="3" s="1"/>
  <c r="K16" i="3"/>
  <c r="L16" i="3"/>
  <c r="M16" i="3" s="1"/>
  <c r="K17" i="3"/>
  <c r="L17" i="3"/>
  <c r="M17" i="3"/>
  <c r="K18" i="3"/>
  <c r="L18" i="3"/>
  <c r="M18" i="3"/>
  <c r="K19" i="3"/>
  <c r="L19" i="3"/>
  <c r="M19" i="3"/>
  <c r="K20" i="3"/>
  <c r="L20" i="3"/>
  <c r="M20" i="3" s="1"/>
  <c r="K21" i="3"/>
  <c r="L21" i="3"/>
  <c r="M21" i="3" s="1"/>
  <c r="K22" i="3"/>
  <c r="L22" i="3"/>
  <c r="M22" i="3" s="1"/>
  <c r="K25" i="3"/>
  <c r="L25" i="3"/>
  <c r="M25" i="3" s="1"/>
  <c r="K26" i="3"/>
  <c r="L26" i="3"/>
  <c r="M26" i="3" s="1"/>
  <c r="K27" i="3"/>
  <c r="L27" i="3"/>
  <c r="M27" i="3"/>
  <c r="K28" i="3"/>
  <c r="L28" i="3"/>
  <c r="M28" i="3"/>
  <c r="K29" i="3"/>
  <c r="L29" i="3"/>
  <c r="M29" i="3"/>
  <c r="K30" i="3"/>
  <c r="L30" i="3"/>
  <c r="M30" i="3" s="1"/>
  <c r="K31" i="3"/>
  <c r="L31" i="3"/>
  <c r="M31" i="3" s="1"/>
  <c r="K32" i="3"/>
  <c r="L32" i="3"/>
  <c r="M32" i="3" s="1"/>
  <c r="K33" i="3"/>
  <c r="L33" i="3"/>
  <c r="M33" i="3" s="1"/>
  <c r="K34" i="3"/>
  <c r="L34" i="3"/>
  <c r="M34" i="3" s="1"/>
  <c r="K35" i="3"/>
  <c r="L35" i="3"/>
  <c r="M35" i="3"/>
  <c r="K36" i="3"/>
  <c r="L36" i="3"/>
  <c r="M36" i="3"/>
  <c r="K37" i="3"/>
  <c r="L37" i="3"/>
  <c r="M37" i="3"/>
  <c r="K38" i="3"/>
  <c r="L38" i="3"/>
  <c r="M38" i="3" s="1"/>
  <c r="K39" i="3"/>
  <c r="L39" i="3"/>
  <c r="M39" i="3" s="1"/>
  <c r="K40" i="3"/>
  <c r="L40" i="3"/>
  <c r="M40" i="3" s="1"/>
  <c r="K41" i="3"/>
  <c r="L41" i="3"/>
  <c r="M41" i="3" s="1"/>
  <c r="K42" i="3"/>
  <c r="L42" i="3"/>
  <c r="M42" i="3" s="1"/>
  <c r="K43" i="3"/>
  <c r="L43" i="3"/>
  <c r="M43" i="3"/>
  <c r="K44" i="3"/>
  <c r="L44" i="3"/>
  <c r="M44" i="3"/>
  <c r="AK83" i="1" l="1"/>
  <c r="AK84" i="1" s="1"/>
  <c r="AW83" i="1"/>
  <c r="AW84" i="1" s="1"/>
  <c r="AK82" i="1"/>
  <c r="AW82" i="1"/>
  <c r="BG94" i="1" l="1"/>
  <c r="BG95" i="1" s="1"/>
  <c r="AT94" i="1"/>
  <c r="AT95" i="1" s="1"/>
  <c r="AT93" i="1"/>
  <c r="AH94" i="1"/>
  <c r="AH95" i="1" s="1"/>
  <c r="AH93" i="1"/>
  <c r="L94" i="1"/>
  <c r="L95" i="1" s="1"/>
  <c r="N56" i="1"/>
  <c r="N52" i="1"/>
  <c r="N55" i="1"/>
  <c r="N5" i="1"/>
  <c r="S5" i="1"/>
  <c r="T5" i="1"/>
  <c r="W5" i="1"/>
  <c r="X5" i="1"/>
  <c r="AK5" i="1"/>
  <c r="AW5" i="1"/>
  <c r="BV5" i="1"/>
  <c r="BW5" i="1"/>
  <c r="N6" i="1"/>
  <c r="S6" i="1"/>
  <c r="T6" i="1" s="1"/>
  <c r="W6" i="1"/>
  <c r="X6" i="1" s="1"/>
  <c r="AK6" i="1"/>
  <c r="AW6" i="1"/>
  <c r="BV6" i="1"/>
  <c r="BW6" i="1"/>
  <c r="N7" i="1"/>
  <c r="S7" i="1"/>
  <c r="W7" i="1"/>
  <c r="AK7" i="1"/>
  <c r="AW7" i="1"/>
  <c r="BV7" i="1"/>
  <c r="BW7" i="1"/>
  <c r="N8" i="1"/>
  <c r="S8" i="1"/>
  <c r="T8" i="1" s="1"/>
  <c r="W8" i="1"/>
  <c r="X8" i="1" s="1"/>
  <c r="AK8" i="1"/>
  <c r="AW8" i="1"/>
  <c r="BV8" i="1"/>
  <c r="BW8" i="1"/>
  <c r="N9" i="1"/>
  <c r="S9" i="1"/>
  <c r="T9" i="1" s="1"/>
  <c r="W9" i="1"/>
  <c r="X9" i="1" s="1"/>
  <c r="AK9" i="1"/>
  <c r="AW9" i="1"/>
  <c r="BV9" i="1"/>
  <c r="BW9" i="1"/>
  <c r="N10" i="1"/>
  <c r="S10" i="1"/>
  <c r="T10" i="1" s="1"/>
  <c r="W10" i="1"/>
  <c r="X10" i="1" s="1"/>
  <c r="AK10" i="1"/>
  <c r="AW10" i="1"/>
  <c r="BV10" i="1"/>
  <c r="BW10" i="1"/>
  <c r="N11" i="1"/>
  <c r="S11" i="1"/>
  <c r="T11" i="1" s="1"/>
  <c r="W11" i="1"/>
  <c r="X11" i="1" s="1"/>
  <c r="AK11" i="1"/>
  <c r="AW11" i="1"/>
  <c r="BV11" i="1"/>
  <c r="BW11" i="1"/>
  <c r="N12" i="1"/>
  <c r="S12" i="1"/>
  <c r="T12" i="1" s="1"/>
  <c r="W12" i="1"/>
  <c r="X12" i="1" s="1"/>
  <c r="AK12" i="1"/>
  <c r="AW12" i="1"/>
  <c r="BV12" i="1"/>
  <c r="BW12" i="1"/>
  <c r="N13" i="1"/>
  <c r="S13" i="1"/>
  <c r="T13" i="1" s="1"/>
  <c r="W13" i="1"/>
  <c r="X13" i="1" s="1"/>
  <c r="AK13" i="1"/>
  <c r="AW13" i="1"/>
  <c r="BV13" i="1"/>
  <c r="BW13" i="1"/>
  <c r="N14" i="1"/>
  <c r="AK14" i="1"/>
  <c r="AW14" i="1"/>
  <c r="BV14" i="1"/>
  <c r="BW14" i="1"/>
  <c r="N15" i="1"/>
  <c r="AK15" i="1"/>
  <c r="AW15" i="1"/>
  <c r="J17" i="1"/>
  <c r="K17" i="1"/>
  <c r="L17" i="1"/>
  <c r="M17" i="1"/>
  <c r="AC17" i="1"/>
  <c r="AH17" i="1"/>
  <c r="AT17" i="1"/>
  <c r="J18" i="1"/>
  <c r="J19" i="1" s="1"/>
  <c r="K18" i="1"/>
  <c r="K19" i="1" s="1"/>
  <c r="L18" i="1"/>
  <c r="L19" i="1" s="1"/>
  <c r="M18" i="1"/>
  <c r="M19" i="1" s="1"/>
  <c r="AC18" i="1"/>
  <c r="AC19" i="1" s="1"/>
  <c r="AH18" i="1"/>
  <c r="AH19" i="1" s="1"/>
  <c r="AT18" i="1"/>
  <c r="AT19" i="1" s="1"/>
  <c r="S21" i="1"/>
  <c r="T21" i="1" s="1"/>
  <c r="W21" i="1"/>
  <c r="X21" i="1" s="1"/>
  <c r="AK21" i="1"/>
  <c r="AW21" i="1"/>
  <c r="BV21" i="1"/>
  <c r="BW21" i="1"/>
  <c r="S22" i="1"/>
  <c r="T22" i="1" s="1"/>
  <c r="W22" i="1"/>
  <c r="X22" i="1" s="1"/>
  <c r="AK22" i="1"/>
  <c r="AW22" i="1"/>
  <c r="BV22" i="1"/>
  <c r="BW22" i="1"/>
  <c r="S23" i="1"/>
  <c r="T23" i="1" s="1"/>
  <c r="W23" i="1"/>
  <c r="X23" i="1" s="1"/>
  <c r="AK23" i="1"/>
  <c r="AW23" i="1"/>
  <c r="BV23" i="1"/>
  <c r="BW23" i="1"/>
  <c r="S24" i="1"/>
  <c r="T24" i="1" s="1"/>
  <c r="W24" i="1"/>
  <c r="X24" i="1"/>
  <c r="AK24" i="1"/>
  <c r="AW24" i="1"/>
  <c r="BV24" i="1"/>
  <c r="BW24" i="1"/>
  <c r="S25" i="1"/>
  <c r="T25" i="1" s="1"/>
  <c r="W25" i="1"/>
  <c r="X25" i="1" s="1"/>
  <c r="AK25" i="1"/>
  <c r="AW25" i="1"/>
  <c r="BV25" i="1"/>
  <c r="BW25" i="1"/>
  <c r="N26" i="1"/>
  <c r="S26" i="1"/>
  <c r="T26" i="1" s="1"/>
  <c r="W26" i="1"/>
  <c r="X26" i="1" s="1"/>
  <c r="AK26" i="1"/>
  <c r="AW26" i="1"/>
  <c r="BV26" i="1"/>
  <c r="BW26" i="1"/>
  <c r="N27" i="1"/>
  <c r="S27" i="1"/>
  <c r="T27" i="1" s="1"/>
  <c r="W27" i="1"/>
  <c r="X27" i="1" s="1"/>
  <c r="AK27" i="1"/>
  <c r="AW27" i="1"/>
  <c r="BV27" i="1"/>
  <c r="BW27" i="1"/>
  <c r="N28" i="1"/>
  <c r="S28" i="1"/>
  <c r="T28" i="1" s="1"/>
  <c r="W28" i="1"/>
  <c r="X28" i="1" s="1"/>
  <c r="AW28" i="1"/>
  <c r="BV28" i="1"/>
  <c r="BW28" i="1"/>
  <c r="N29" i="1"/>
  <c r="S29" i="1"/>
  <c r="T29" i="1" s="1"/>
  <c r="W29" i="1"/>
  <c r="X29" i="1" s="1"/>
  <c r="AK29" i="1"/>
  <c r="AW29" i="1"/>
  <c r="BV29" i="1"/>
  <c r="BW29" i="1"/>
  <c r="N30" i="1"/>
  <c r="S30" i="1"/>
  <c r="T30" i="1" s="1"/>
  <c r="W30" i="1"/>
  <c r="X30" i="1" s="1"/>
  <c r="AK30" i="1"/>
  <c r="AW30" i="1"/>
  <c r="BV30" i="1"/>
  <c r="BW30" i="1"/>
  <c r="N31" i="1"/>
  <c r="S31" i="1"/>
  <c r="T31" i="1" s="1"/>
  <c r="W31" i="1"/>
  <c r="X31" i="1" s="1"/>
  <c r="AK31" i="1"/>
  <c r="AW31" i="1"/>
  <c r="BV31" i="1"/>
  <c r="BW31" i="1"/>
  <c r="J33" i="1"/>
  <c r="K33" i="1"/>
  <c r="AT33" i="1"/>
  <c r="BG33" i="1"/>
  <c r="BN33" i="1"/>
  <c r="BS33" i="1"/>
  <c r="J34" i="1"/>
  <c r="J35" i="1" s="1"/>
  <c r="K34" i="1"/>
  <c r="K35" i="1"/>
  <c r="L34" i="1"/>
  <c r="L35" i="1" s="1"/>
  <c r="M34" i="1"/>
  <c r="M35" i="1" s="1"/>
  <c r="AT34" i="1"/>
  <c r="AT35" i="1" s="1"/>
  <c r="BG34" i="1"/>
  <c r="BG35" i="1" s="1"/>
  <c r="BN34" i="1"/>
  <c r="BN35" i="1" s="1"/>
  <c r="BS34" i="1"/>
  <c r="BS35" i="1" s="1"/>
  <c r="N38" i="1"/>
  <c r="S38" i="1"/>
  <c r="T38" i="1" s="1"/>
  <c r="W38" i="1"/>
  <c r="X38" i="1" s="1"/>
  <c r="AW38" i="1"/>
  <c r="BV38" i="1"/>
  <c r="BW38" i="1"/>
  <c r="N39" i="1"/>
  <c r="S39" i="1"/>
  <c r="T39" i="1" s="1"/>
  <c r="W39" i="1"/>
  <c r="X39" i="1" s="1"/>
  <c r="AK39" i="1"/>
  <c r="AW39" i="1"/>
  <c r="BV39" i="1"/>
  <c r="BW39" i="1"/>
  <c r="N40" i="1"/>
  <c r="S40" i="1"/>
  <c r="T40" i="1" s="1"/>
  <c r="W40" i="1"/>
  <c r="X40" i="1" s="1"/>
  <c r="AK40" i="1"/>
  <c r="AW40" i="1"/>
  <c r="BV40" i="1"/>
  <c r="BW40" i="1"/>
  <c r="N41" i="1"/>
  <c r="S41" i="1"/>
  <c r="T41" i="1" s="1"/>
  <c r="W41" i="1"/>
  <c r="X41" i="1" s="1"/>
  <c r="BV41" i="1"/>
  <c r="BW41" i="1"/>
  <c r="N42" i="1"/>
  <c r="S42" i="1"/>
  <c r="T42" i="1" s="1"/>
  <c r="W42" i="1"/>
  <c r="X42" i="1" s="1"/>
  <c r="AK42" i="1"/>
  <c r="AW42" i="1"/>
  <c r="BV42" i="1"/>
  <c r="BW42" i="1"/>
  <c r="N43" i="1"/>
  <c r="S43" i="1"/>
  <c r="T43" i="1" s="1"/>
  <c r="W43" i="1"/>
  <c r="X43" i="1" s="1"/>
  <c r="AK43" i="1"/>
  <c r="AW43" i="1"/>
  <c r="BV43" i="1"/>
  <c r="BW43" i="1"/>
  <c r="N44" i="1"/>
  <c r="S44" i="1"/>
  <c r="T44" i="1" s="1"/>
  <c r="W44" i="1"/>
  <c r="X44" i="1" s="1"/>
  <c r="AK44" i="1"/>
  <c r="AW44" i="1"/>
  <c r="BV44" i="1"/>
  <c r="BW44" i="1"/>
  <c r="N45" i="1"/>
  <c r="S45" i="1"/>
  <c r="T45" i="1" s="1"/>
  <c r="W45" i="1"/>
  <c r="X45" i="1"/>
  <c r="AK45" i="1"/>
  <c r="AW45" i="1"/>
  <c r="BV45" i="1"/>
  <c r="BW45" i="1"/>
  <c r="N46" i="1"/>
  <c r="S46" i="1"/>
  <c r="T46" i="1" s="1"/>
  <c r="W46" i="1"/>
  <c r="X46" i="1" s="1"/>
  <c r="AW46" i="1"/>
  <c r="BV46" i="1"/>
  <c r="BW46" i="1"/>
  <c r="J48" i="1"/>
  <c r="K48" i="1"/>
  <c r="L48" i="1"/>
  <c r="M48" i="1"/>
  <c r="AC48" i="1"/>
  <c r="AH48" i="1"/>
  <c r="AO48" i="1"/>
  <c r="BG48" i="1"/>
  <c r="BN48" i="1"/>
  <c r="BS48" i="1"/>
  <c r="J49" i="1"/>
  <c r="J50" i="1" s="1"/>
  <c r="K49" i="1"/>
  <c r="K50" i="1" s="1"/>
  <c r="L49" i="1"/>
  <c r="L50" i="1" s="1"/>
  <c r="M49" i="1"/>
  <c r="M50" i="1" s="1"/>
  <c r="AC49" i="1"/>
  <c r="AC50" i="1" s="1"/>
  <c r="AH49" i="1"/>
  <c r="AH50" i="1" s="1"/>
  <c r="AO49" i="1"/>
  <c r="AO50" i="1" s="1"/>
  <c r="AT49" i="1"/>
  <c r="AT50" i="1" s="1"/>
  <c r="BG49" i="1"/>
  <c r="BG50" i="1" s="1"/>
  <c r="BN49" i="1"/>
  <c r="BN50" i="1" s="1"/>
  <c r="BS49" i="1"/>
  <c r="BS50" i="1" s="1"/>
  <c r="N53" i="1"/>
  <c r="N54" i="1"/>
  <c r="N62" i="1"/>
  <c r="S62" i="1"/>
  <c r="T62" i="1" s="1"/>
  <c r="W62" i="1"/>
  <c r="X62" i="1" s="1"/>
  <c r="AK62" i="1"/>
  <c r="AW62" i="1"/>
  <c r="N63" i="1"/>
  <c r="S63" i="1"/>
  <c r="T63" i="1" s="1"/>
  <c r="W63" i="1"/>
  <c r="X63" i="1" s="1"/>
  <c r="AK63" i="1"/>
  <c r="AW63" i="1"/>
  <c r="N64" i="1"/>
  <c r="S64" i="1"/>
  <c r="T64" i="1" s="1"/>
  <c r="W64" i="1"/>
  <c r="X64" i="1" s="1"/>
  <c r="AK64" i="1"/>
  <c r="AW64" i="1"/>
  <c r="S65" i="1"/>
  <c r="T65" i="1" s="1"/>
  <c r="W65" i="1"/>
  <c r="X65" i="1"/>
  <c r="AK65" i="1"/>
  <c r="AW65" i="1"/>
  <c r="N66" i="1"/>
  <c r="S66" i="1"/>
  <c r="T66" i="1" s="1"/>
  <c r="W66" i="1"/>
  <c r="X66" i="1" s="1"/>
  <c r="AW66" i="1"/>
  <c r="N67" i="1"/>
  <c r="S67" i="1"/>
  <c r="T67" i="1" s="1"/>
  <c r="W67" i="1"/>
  <c r="X67" i="1" s="1"/>
  <c r="AK67" i="1"/>
  <c r="AW67" i="1"/>
  <c r="N68" i="1"/>
  <c r="S68" i="1"/>
  <c r="T68" i="1" s="1"/>
  <c r="W68" i="1"/>
  <c r="X68" i="1" s="1"/>
  <c r="AK68" i="1"/>
  <c r="AW68" i="1"/>
  <c r="J70" i="1"/>
  <c r="K70" i="1"/>
  <c r="M70" i="1"/>
  <c r="AC70" i="1"/>
  <c r="AH70" i="1"/>
  <c r="AO70" i="1"/>
  <c r="AT70" i="1"/>
  <c r="BG70" i="1"/>
  <c r="J71" i="1"/>
  <c r="J72" i="1" s="1"/>
  <c r="K71" i="1"/>
  <c r="K72" i="1" s="1"/>
  <c r="L71" i="1"/>
  <c r="L72" i="1" s="1"/>
  <c r="M71" i="1"/>
  <c r="M72" i="1" s="1"/>
  <c r="AC71" i="1"/>
  <c r="AH71" i="1"/>
  <c r="AH72" i="1" s="1"/>
  <c r="AO71" i="1"/>
  <c r="AT71" i="1"/>
  <c r="AT72" i="1" s="1"/>
  <c r="BG71" i="1"/>
  <c r="BG72" i="1" s="1"/>
  <c r="N74" i="1"/>
  <c r="S74" i="1"/>
  <c r="T74" i="1" s="1"/>
  <c r="W74" i="1"/>
  <c r="X74" i="1" s="1"/>
  <c r="BV74" i="1"/>
  <c r="BW74" i="1"/>
  <c r="N75" i="1"/>
  <c r="S75" i="1"/>
  <c r="T75" i="1" s="1"/>
  <c r="W75" i="1"/>
  <c r="X75" i="1" s="1"/>
  <c r="BV75" i="1"/>
  <c r="BW75" i="1"/>
  <c r="N76" i="1"/>
  <c r="S76" i="1"/>
  <c r="T76" i="1" s="1"/>
  <c r="W76" i="1"/>
  <c r="X76" i="1" s="1"/>
  <c r="BV76" i="1"/>
  <c r="BW76" i="1"/>
  <c r="N77" i="1"/>
  <c r="S77" i="1"/>
  <c r="T77" i="1" s="1"/>
  <c r="W77" i="1"/>
  <c r="X77" i="1" s="1"/>
  <c r="BV77" i="1"/>
  <c r="BW77" i="1"/>
  <c r="N78" i="1"/>
  <c r="S78" i="1"/>
  <c r="T78" i="1" s="1"/>
  <c r="W78" i="1"/>
  <c r="X78" i="1" s="1"/>
  <c r="BV78" i="1"/>
  <c r="BW78" i="1"/>
  <c r="N79" i="1"/>
  <c r="S79" i="1"/>
  <c r="T79" i="1" s="1"/>
  <c r="W79" i="1"/>
  <c r="X79" i="1" s="1"/>
  <c r="BV79" i="1"/>
  <c r="BW79" i="1"/>
  <c r="N80" i="1"/>
  <c r="S80" i="1"/>
  <c r="T80" i="1" s="1"/>
  <c r="W80" i="1"/>
  <c r="X80" i="1" s="1"/>
  <c r="BV80" i="1"/>
  <c r="BW80" i="1"/>
  <c r="J82" i="1"/>
  <c r="K82" i="1"/>
  <c r="L82" i="1"/>
  <c r="M82" i="1"/>
  <c r="BS82" i="1"/>
  <c r="J83" i="1"/>
  <c r="J84" i="1" s="1"/>
  <c r="K83" i="1"/>
  <c r="K84" i="1"/>
  <c r="L83" i="1"/>
  <c r="L84" i="1" s="1"/>
  <c r="M83" i="1"/>
  <c r="M84" i="1" s="1"/>
  <c r="AC84" i="1"/>
  <c r="BS83" i="1"/>
  <c r="BS84" i="1" s="1"/>
  <c r="N99" i="1"/>
  <c r="S99" i="1"/>
  <c r="T99" i="1" s="1"/>
  <c r="W99" i="1"/>
  <c r="X99" i="1" s="1"/>
  <c r="Y99" i="1" s="1"/>
  <c r="N100" i="1"/>
  <c r="S100" i="1"/>
  <c r="T100" i="1" s="1"/>
  <c r="W100" i="1"/>
  <c r="X100" i="1" s="1"/>
  <c r="N101" i="1"/>
  <c r="S101" i="1"/>
  <c r="T101" i="1" s="1"/>
  <c r="W101" i="1"/>
  <c r="X101" i="1" s="1"/>
  <c r="N102" i="1"/>
  <c r="S102" i="1"/>
  <c r="T102" i="1" s="1"/>
  <c r="W102" i="1"/>
  <c r="X102" i="1" s="1"/>
  <c r="N103" i="1"/>
  <c r="S103" i="1"/>
  <c r="T103" i="1" s="1"/>
  <c r="W103" i="1"/>
  <c r="X103" i="1" s="1"/>
  <c r="N104" i="1"/>
  <c r="S104" i="1"/>
  <c r="T104" i="1" s="1"/>
  <c r="W104" i="1"/>
  <c r="X104" i="1" s="1"/>
  <c r="N105" i="1"/>
  <c r="S105" i="1"/>
  <c r="T105" i="1" s="1"/>
  <c r="W105" i="1"/>
  <c r="X105" i="1" s="1"/>
  <c r="AC107" i="1"/>
  <c r="AH107" i="1"/>
  <c r="AO107" i="1"/>
  <c r="AT107" i="1"/>
  <c r="BB107" i="1"/>
  <c r="BG107" i="1"/>
  <c r="J108" i="1"/>
  <c r="L108" i="1"/>
  <c r="AC108" i="1"/>
  <c r="AC109" i="1" s="1"/>
  <c r="AH108" i="1"/>
  <c r="AH109" i="1" s="1"/>
  <c r="AO108" i="1"/>
  <c r="AO109" i="1" s="1"/>
  <c r="AT108" i="1"/>
  <c r="AT109" i="1" s="1"/>
  <c r="BB108" i="1"/>
  <c r="BB109" i="1" s="1"/>
  <c r="BG108" i="1"/>
  <c r="BG109" i="1" s="1"/>
  <c r="J109" i="1"/>
  <c r="J110" i="1" s="1"/>
  <c r="L109" i="1"/>
  <c r="L110" i="1" s="1"/>
  <c r="L93" i="1"/>
  <c r="M93" i="1"/>
  <c r="M94" i="1"/>
  <c r="M95" i="1" s="1"/>
  <c r="AK17" i="1" l="1"/>
  <c r="Y5" i="1"/>
  <c r="BW83" i="1"/>
  <c r="BW84" i="1" s="1"/>
  <c r="AK34" i="1"/>
  <c r="AK33" i="1"/>
  <c r="AW18" i="1"/>
  <c r="AW19" i="1" s="1"/>
  <c r="AW17" i="1"/>
  <c r="N59" i="1"/>
  <c r="N60" i="1" s="1"/>
  <c r="N58" i="1"/>
  <c r="N108" i="1"/>
  <c r="AK18" i="1"/>
  <c r="AK19" i="1" s="1"/>
  <c r="Y40" i="1"/>
  <c r="Y102" i="1"/>
  <c r="Y31" i="1"/>
  <c r="Y24" i="1"/>
  <c r="N18" i="1"/>
  <c r="N19" i="1" s="1"/>
  <c r="Y26" i="1"/>
  <c r="Y64" i="1"/>
  <c r="Y9" i="1"/>
  <c r="BV34" i="1"/>
  <c r="BV35" i="1" s="1"/>
  <c r="BW34" i="1"/>
  <c r="BW35" i="1" s="1"/>
  <c r="Y68" i="1"/>
  <c r="Y65" i="1"/>
  <c r="Y45" i="1"/>
  <c r="Y22" i="1"/>
  <c r="Y76" i="1"/>
  <c r="Y75" i="1"/>
  <c r="BW49" i="1"/>
  <c r="BW50" i="1" s="1"/>
  <c r="Y80" i="1"/>
  <c r="BV16" i="1"/>
  <c r="Y39" i="1"/>
  <c r="AW70" i="1"/>
  <c r="Y28" i="1"/>
  <c r="Y29" i="1"/>
  <c r="Y101" i="1"/>
  <c r="Y77" i="1"/>
  <c r="AW49" i="1"/>
  <c r="AW50" i="1" s="1"/>
  <c r="AW33" i="1"/>
  <c r="BV48" i="1"/>
  <c r="BW82" i="1"/>
  <c r="Y66" i="1"/>
  <c r="AW48" i="1"/>
  <c r="BV49" i="1"/>
  <c r="BV50" i="1" s="1"/>
  <c r="AK48" i="1"/>
  <c r="Y13" i="1"/>
  <c r="N17" i="1"/>
  <c r="BV83" i="1"/>
  <c r="BV84" i="1" s="1"/>
  <c r="Y41" i="1"/>
  <c r="Y27" i="1"/>
  <c r="BW17" i="1"/>
  <c r="BW18" i="1" s="1"/>
  <c r="Y105" i="1"/>
  <c r="BV82" i="1"/>
  <c r="AK70" i="1"/>
  <c r="Y62" i="1"/>
  <c r="Y44" i="1"/>
  <c r="Y30" i="1"/>
  <c r="Y23" i="1"/>
  <c r="N70" i="1"/>
  <c r="N48" i="1"/>
  <c r="BV33" i="1"/>
  <c r="BV17" i="1"/>
  <c r="BV18" i="1" s="1"/>
  <c r="Y79" i="1"/>
  <c r="Y74" i="1"/>
  <c r="Y63" i="1"/>
  <c r="N34" i="1"/>
  <c r="N35" i="1" s="1"/>
  <c r="Y25" i="1"/>
  <c r="Y6" i="1"/>
  <c r="Y104" i="1"/>
  <c r="Y78" i="1"/>
  <c r="N83" i="1"/>
  <c r="N84" i="1" s="1"/>
  <c r="Y67" i="1"/>
  <c r="Y42" i="1"/>
  <c r="BW48" i="1"/>
  <c r="BW33" i="1"/>
  <c r="Y8" i="1"/>
  <c r="X48" i="1"/>
  <c r="Y38" i="1"/>
  <c r="T48" i="1"/>
  <c r="Y46" i="1"/>
  <c r="X17" i="1"/>
  <c r="Y11" i="1"/>
  <c r="Y10" i="1"/>
  <c r="Y100" i="1"/>
  <c r="Y12" i="1"/>
  <c r="T33" i="1"/>
  <c r="Y21" i="1"/>
  <c r="Y103" i="1"/>
  <c r="X33" i="1"/>
  <c r="AK49" i="1"/>
  <c r="AK50" i="1" s="1"/>
  <c r="T17" i="1"/>
  <c r="N49" i="1"/>
  <c r="N50" i="1" s="1"/>
  <c r="N71" i="1"/>
  <c r="N72" i="1" s="1"/>
  <c r="AW34" i="1"/>
  <c r="AW35" i="1" s="1"/>
  <c r="N82" i="1"/>
  <c r="Y43" i="1"/>
  <c r="AK71" i="1"/>
  <c r="AK72" i="1" s="1"/>
  <c r="AW71" i="1"/>
  <c r="AW72" i="1" s="1"/>
  <c r="N33" i="1"/>
  <c r="BW16" i="1"/>
  <c r="N109" i="1"/>
  <c r="N110" i="1" s="1"/>
  <c r="Y71" i="1" l="1"/>
  <c r="Y17" i="1"/>
  <c r="Y70" i="1"/>
  <c r="Y107" i="1"/>
  <c r="Y108" i="1"/>
  <c r="Y18" i="1"/>
  <c r="Y34" i="1"/>
  <c r="Y33" i="1"/>
  <c r="Y48" i="1"/>
  <c r="Y49" i="1"/>
</calcChain>
</file>

<file path=xl/sharedStrings.xml><?xml version="1.0" encoding="utf-8"?>
<sst xmlns="http://schemas.openxmlformats.org/spreadsheetml/2006/main" count="622" uniqueCount="176">
  <si>
    <t>Dec1_7</t>
    <phoneticPr fontId="1" type="noConversion"/>
  </si>
  <si>
    <t>2; 4</t>
    <phoneticPr fontId="1" type="noConversion"/>
  </si>
  <si>
    <t>Nov4_5</t>
    <phoneticPr fontId="1" type="noConversion"/>
  </si>
  <si>
    <t>Nov4_6</t>
    <phoneticPr fontId="1" type="noConversion"/>
  </si>
  <si>
    <t>3; 4</t>
    <phoneticPr fontId="1" type="noConversion"/>
  </si>
  <si>
    <t>Feb1_14</t>
  </si>
  <si>
    <t>mHCN4</t>
  </si>
  <si>
    <t>x</t>
  </si>
  <si>
    <t>2, 4</t>
  </si>
  <si>
    <t>Feb2_2</t>
  </si>
  <si>
    <t>Nov2_7</t>
    <phoneticPr fontId="1" type="noConversion"/>
  </si>
  <si>
    <t>Nov4_1</t>
    <phoneticPr fontId="1" type="noConversion"/>
  </si>
  <si>
    <t>Nov4_4</t>
    <phoneticPr fontId="1" type="noConversion"/>
  </si>
  <si>
    <t>deltaTau</t>
    <phoneticPr fontId="1" type="noConversion"/>
  </si>
  <si>
    <t>Construct</t>
    <phoneticPr fontId="1" type="noConversion"/>
  </si>
  <si>
    <t>[cAMP] (uM)</t>
    <phoneticPr fontId="1" type="noConversion"/>
  </si>
  <si>
    <t>[CBD] (uM)</t>
    <phoneticPr fontId="1" type="noConversion"/>
  </si>
  <si>
    <t>IV</t>
    <phoneticPr fontId="1" type="noConversion"/>
  </si>
  <si>
    <t>Deact</t>
    <phoneticPr fontId="1" type="noConversion"/>
  </si>
  <si>
    <t>Sep28_3</t>
    <phoneticPr fontId="1" type="noConversion"/>
  </si>
  <si>
    <t>mHCN4</t>
    <phoneticPr fontId="1" type="noConversion"/>
  </si>
  <si>
    <t>x</t>
    <phoneticPr fontId="1" type="noConversion"/>
  </si>
  <si>
    <t>Sep29_3</t>
    <phoneticPr fontId="1" type="noConversion"/>
  </si>
  <si>
    <t>mHCN4</t>
    <phoneticPr fontId="1" type="noConversion"/>
  </si>
  <si>
    <t>-</t>
    <phoneticPr fontId="1" type="noConversion"/>
  </si>
  <si>
    <t>diC8 PIP2</t>
    <phoneticPr fontId="1" type="noConversion"/>
  </si>
  <si>
    <t>delta Tau</t>
    <phoneticPr fontId="1" type="noConversion"/>
  </si>
  <si>
    <t>Lag</t>
    <phoneticPr fontId="1" type="noConversion"/>
  </si>
  <si>
    <t>Post</t>
    <phoneticPr fontId="1" type="noConversion"/>
  </si>
  <si>
    <t>example trace</t>
    <phoneticPr fontId="1" type="noConversion"/>
  </si>
  <si>
    <t>Example trace</t>
    <phoneticPr fontId="1" type="noConversion"/>
  </si>
  <si>
    <t>Activation Kinetics at -140 mV</t>
    <phoneticPr fontId="1" type="noConversion"/>
  </si>
  <si>
    <t>C#1</t>
    <phoneticPr fontId="1" type="noConversion"/>
  </si>
  <si>
    <t>C#2</t>
    <phoneticPr fontId="1" type="noConversion"/>
  </si>
  <si>
    <t>2; 6</t>
    <phoneticPr fontId="1" type="noConversion"/>
  </si>
  <si>
    <t>2; 4</t>
    <phoneticPr fontId="1" type="noConversion"/>
  </si>
  <si>
    <t>2; 3</t>
    <phoneticPr fontId="1" type="noConversion"/>
  </si>
  <si>
    <t>5; 7</t>
    <phoneticPr fontId="1" type="noConversion"/>
  </si>
  <si>
    <t>Oct6_5</t>
    <phoneticPr fontId="1" type="noConversion"/>
  </si>
  <si>
    <t>example trace</t>
  </si>
  <si>
    <t>APO</t>
  </si>
  <si>
    <t>diC8PIP2</t>
  </si>
  <si>
    <t>HOLO</t>
  </si>
  <si>
    <t>Holo Vehicle</t>
  </si>
  <si>
    <t>Dec15_4</t>
    <phoneticPr fontId="1" type="noConversion"/>
  </si>
  <si>
    <t>Dec15_5</t>
    <phoneticPr fontId="1" type="noConversion"/>
  </si>
  <si>
    <t>2; 3</t>
    <phoneticPr fontId="1" type="noConversion"/>
  </si>
  <si>
    <t>2; 4</t>
    <phoneticPr fontId="1" type="noConversion"/>
  </si>
  <si>
    <t>May17_1</t>
    <phoneticPr fontId="1" type="noConversion"/>
  </si>
  <si>
    <t>Oct18_6</t>
    <phoneticPr fontId="1" type="noConversion"/>
  </si>
  <si>
    <t>mHCN4</t>
    <phoneticPr fontId="1" type="noConversion"/>
  </si>
  <si>
    <t>2;3</t>
    <phoneticPr fontId="1" type="noConversion"/>
  </si>
  <si>
    <t>unfittable - messy</t>
    <phoneticPr fontId="1" type="noConversion"/>
  </si>
  <si>
    <t>Nov22_3</t>
    <phoneticPr fontId="1" type="noConversion"/>
  </si>
  <si>
    <t>Nov22_6</t>
    <phoneticPr fontId="1" type="noConversion"/>
  </si>
  <si>
    <t>Oct21_9</t>
    <phoneticPr fontId="1" type="noConversion"/>
  </si>
  <si>
    <t>2; 5</t>
    <phoneticPr fontId="1" type="noConversion"/>
  </si>
  <si>
    <t>2; 4</t>
    <phoneticPr fontId="1" type="noConversion"/>
  </si>
  <si>
    <t>GV</t>
    <phoneticPr fontId="1" type="noConversion"/>
  </si>
  <si>
    <t xml:space="preserve">V1/2 </t>
    <phoneticPr fontId="1" type="noConversion"/>
  </si>
  <si>
    <t>z</t>
    <phoneticPr fontId="1" type="noConversion"/>
  </si>
  <si>
    <t xml:space="preserve">V1/2 </t>
    <phoneticPr fontId="1" type="noConversion"/>
  </si>
  <si>
    <t>z</t>
    <phoneticPr fontId="1" type="noConversion"/>
  </si>
  <si>
    <t>Pre</t>
    <phoneticPr fontId="1" type="noConversion"/>
  </si>
  <si>
    <t>Post</t>
    <phoneticPr fontId="1" type="noConversion"/>
  </si>
  <si>
    <t>Oct14_7</t>
    <phoneticPr fontId="1" type="noConversion"/>
  </si>
  <si>
    <t>deltaV1/2</t>
    <phoneticPr fontId="1" type="noConversion"/>
  </si>
  <si>
    <t>Date_Cell #</t>
    <phoneticPr fontId="1" type="noConversion"/>
  </si>
  <si>
    <t>File #</t>
    <phoneticPr fontId="1" type="noConversion"/>
  </si>
  <si>
    <t>Cslow</t>
    <phoneticPr fontId="1" type="noConversion"/>
  </si>
  <si>
    <t>Max</t>
    <phoneticPr fontId="1" type="noConversion"/>
  </si>
  <si>
    <t>Amp/Cslow</t>
    <phoneticPr fontId="1" type="noConversion"/>
  </si>
  <si>
    <t>Min</t>
    <phoneticPr fontId="1" type="noConversion"/>
  </si>
  <si>
    <t>Max</t>
    <phoneticPr fontId="1" type="noConversion"/>
  </si>
  <si>
    <t>Nov1_2</t>
  </si>
  <si>
    <t>Nov1_10</t>
  </si>
  <si>
    <t>2; 3</t>
    <phoneticPr fontId="1" type="noConversion"/>
  </si>
  <si>
    <t>Example Trace</t>
    <phoneticPr fontId="1" type="noConversion"/>
  </si>
  <si>
    <t>Nov30_7</t>
    <phoneticPr fontId="1" type="noConversion"/>
  </si>
  <si>
    <t>2; 3</t>
    <phoneticPr fontId="1" type="noConversion"/>
  </si>
  <si>
    <t>Nov30_9</t>
    <phoneticPr fontId="1" type="noConversion"/>
  </si>
  <si>
    <t>-</t>
    <phoneticPr fontId="1" type="noConversion"/>
  </si>
  <si>
    <t>Dec1_2</t>
    <phoneticPr fontId="1" type="noConversion"/>
  </si>
  <si>
    <t>Dec1_3</t>
    <phoneticPr fontId="1" type="noConversion"/>
  </si>
  <si>
    <t>Dec1_4</t>
    <phoneticPr fontId="1" type="noConversion"/>
  </si>
  <si>
    <t>Dec1_6</t>
    <phoneticPr fontId="1" type="noConversion"/>
  </si>
  <si>
    <t>x</t>
    <phoneticPr fontId="1" type="noConversion"/>
  </si>
  <si>
    <t>Sep29_7</t>
    <phoneticPr fontId="1" type="noConversion"/>
  </si>
  <si>
    <t>Sep30_5</t>
    <phoneticPr fontId="1" type="noConversion"/>
  </si>
  <si>
    <t>Sep30_7</t>
    <phoneticPr fontId="1" type="noConversion"/>
  </si>
  <si>
    <t>Activation Kinetics at -120 mV</t>
    <phoneticPr fontId="1" type="noConversion"/>
  </si>
  <si>
    <t>Activation Kinetics at -100 mV</t>
    <phoneticPr fontId="1" type="noConversion"/>
  </si>
  <si>
    <t>File Number</t>
    <phoneticPr fontId="1" type="noConversion"/>
  </si>
  <si>
    <t>Amp0</t>
    <phoneticPr fontId="1" type="noConversion"/>
  </si>
  <si>
    <t>Amp1</t>
    <phoneticPr fontId="1" type="noConversion"/>
  </si>
  <si>
    <t>Tau 1</t>
    <phoneticPr fontId="1" type="noConversion"/>
  </si>
  <si>
    <t>Pre</t>
    <phoneticPr fontId="1" type="noConversion"/>
  </si>
  <si>
    <t>Feb1_5</t>
    <phoneticPr fontId="1" type="noConversion"/>
  </si>
  <si>
    <t>4; 6</t>
    <phoneticPr fontId="1" type="noConversion"/>
  </si>
  <si>
    <t>3; 4</t>
    <phoneticPr fontId="1" type="noConversion"/>
  </si>
  <si>
    <t>Nov11_1</t>
    <phoneticPr fontId="1" type="noConversion"/>
  </si>
  <si>
    <t>Nov11_2</t>
    <phoneticPr fontId="1" type="noConversion"/>
  </si>
  <si>
    <t>Nov11_3</t>
    <phoneticPr fontId="1" type="noConversion"/>
  </si>
  <si>
    <t>Nov11_6</t>
    <phoneticPr fontId="1" type="noConversion"/>
  </si>
  <si>
    <t>2; 4</t>
    <phoneticPr fontId="1" type="noConversion"/>
  </si>
  <si>
    <t>3; 5</t>
    <phoneticPr fontId="1" type="noConversion"/>
  </si>
  <si>
    <t>Oct12_1</t>
    <phoneticPr fontId="1" type="noConversion"/>
  </si>
  <si>
    <t>x</t>
    <phoneticPr fontId="1" type="noConversion"/>
  </si>
  <si>
    <t>2; 5</t>
    <phoneticPr fontId="1" type="noConversion"/>
  </si>
  <si>
    <t>2; 3</t>
    <phoneticPr fontId="1" type="noConversion"/>
  </si>
  <si>
    <t>Oct14_3</t>
    <phoneticPr fontId="1" type="noConversion"/>
  </si>
  <si>
    <t>May12_2</t>
    <phoneticPr fontId="1" type="noConversion"/>
  </si>
  <si>
    <t>Deactivation Kinetics at 0mV (-120 mV act)</t>
    <phoneticPr fontId="1" type="noConversion"/>
  </si>
  <si>
    <t>x</t>
    <phoneticPr fontId="1" type="noConversion"/>
  </si>
  <si>
    <t>2; 3</t>
    <phoneticPr fontId="1" type="noConversion"/>
  </si>
  <si>
    <t>2; 4</t>
    <phoneticPr fontId="1" type="noConversion"/>
  </si>
  <si>
    <t>June1_2</t>
  </si>
  <si>
    <t>June1_4</t>
  </si>
  <si>
    <t>Oct19_8</t>
    <phoneticPr fontId="1" type="noConversion"/>
  </si>
  <si>
    <t>Oct21_2</t>
    <phoneticPr fontId="1" type="noConversion"/>
  </si>
  <si>
    <t>Oct21_3</t>
    <phoneticPr fontId="1" type="noConversion"/>
  </si>
  <si>
    <t>unfittable</t>
    <phoneticPr fontId="1" type="noConversion"/>
  </si>
  <si>
    <t>unfittable - linear</t>
    <phoneticPr fontId="1" type="noConversion"/>
  </si>
  <si>
    <t>unfittable</t>
    <phoneticPr fontId="1" type="noConversion"/>
  </si>
  <si>
    <t>linear</t>
    <phoneticPr fontId="1" type="noConversion"/>
  </si>
  <si>
    <t>unfittable - low exp.</t>
    <phoneticPr fontId="1" type="noConversion"/>
  </si>
  <si>
    <t>unfittable - linear and messy</t>
    <phoneticPr fontId="1" type="noConversion"/>
  </si>
  <si>
    <t>3;4</t>
    <phoneticPr fontId="1" type="noConversion"/>
  </si>
  <si>
    <t xml:space="preserve">unfittable - linear </t>
    <phoneticPr fontId="1" type="noConversion"/>
  </si>
  <si>
    <t>Nov22_4</t>
    <phoneticPr fontId="1" type="noConversion"/>
  </si>
  <si>
    <t>Amp/Cslow</t>
    <phoneticPr fontId="1" type="noConversion"/>
  </si>
  <si>
    <t>Pre</t>
    <phoneticPr fontId="1" type="noConversion"/>
  </si>
  <si>
    <t xml:space="preserve">Post </t>
    <phoneticPr fontId="1" type="noConversion"/>
  </si>
  <si>
    <t>Min</t>
    <phoneticPr fontId="1" type="noConversion"/>
  </si>
  <si>
    <t>Peak Current Amplitude at -120 mV</t>
    <phoneticPr fontId="1" type="noConversion"/>
  </si>
  <si>
    <t>Amp = Max-Min</t>
    <phoneticPr fontId="1" type="noConversion"/>
  </si>
  <si>
    <t>-50 to -150</t>
  </si>
  <si>
    <t>%block</t>
    <phoneticPr fontId="1" type="noConversion"/>
  </si>
  <si>
    <t>Oct25_9</t>
    <phoneticPr fontId="1" type="noConversion"/>
  </si>
  <si>
    <t>Oct26_3</t>
    <phoneticPr fontId="1" type="noConversion"/>
  </si>
  <si>
    <t>Oct26_4</t>
    <phoneticPr fontId="1" type="noConversion"/>
  </si>
  <si>
    <t>Oct26_5</t>
    <phoneticPr fontId="1" type="noConversion"/>
  </si>
  <si>
    <t>Oct28_1</t>
    <phoneticPr fontId="1" type="noConversion"/>
  </si>
  <si>
    <t>Oct28_2</t>
    <phoneticPr fontId="1" type="noConversion"/>
  </si>
  <si>
    <t>Oct28_3</t>
    <phoneticPr fontId="1" type="noConversion"/>
  </si>
  <si>
    <t>Oct28_4</t>
    <phoneticPr fontId="1" type="noConversion"/>
  </si>
  <si>
    <t>x</t>
    <phoneticPr fontId="1" type="noConversion"/>
  </si>
  <si>
    <t>2; 3</t>
    <phoneticPr fontId="1" type="noConversion"/>
  </si>
  <si>
    <t>2; 3</t>
    <phoneticPr fontId="1" type="noConversion"/>
  </si>
  <si>
    <t>2; 4</t>
    <phoneticPr fontId="1" type="noConversion"/>
  </si>
  <si>
    <t>2; 3</t>
    <phoneticPr fontId="1" type="noConversion"/>
  </si>
  <si>
    <t>3; 5</t>
    <phoneticPr fontId="1" type="noConversion"/>
  </si>
  <si>
    <t>Nov2_3</t>
    <phoneticPr fontId="1" type="noConversion"/>
  </si>
  <si>
    <t>5 uM CBD</t>
  </si>
  <si>
    <t>Cell 1</t>
  </si>
  <si>
    <t>Pre Treatment</t>
  </si>
  <si>
    <t>StErr</t>
  </si>
  <si>
    <t>Stdev</t>
  </si>
  <si>
    <t>Average</t>
  </si>
  <si>
    <t>Tau (s)</t>
  </si>
  <si>
    <t>Sweep #</t>
  </si>
  <si>
    <t>Oct25_6</t>
  </si>
  <si>
    <t>Oct6_7</t>
  </si>
  <si>
    <t>oct12_3</t>
  </si>
  <si>
    <t>3; 5</t>
  </si>
  <si>
    <t>Oct20_10</t>
  </si>
  <si>
    <t>Oct19_7</t>
  </si>
  <si>
    <t>Oct21_4</t>
  </si>
  <si>
    <t>Oct21_10</t>
  </si>
  <si>
    <t>Dec15_2</t>
  </si>
  <si>
    <t>Nov2_6</t>
  </si>
  <si>
    <t>unfittable</t>
  </si>
  <si>
    <t>noise/unstable</t>
    <phoneticPr fontId="1" type="noConversion"/>
  </si>
  <si>
    <t>at -150 mV</t>
  </si>
  <si>
    <t>at -130 mV</t>
  </si>
  <si>
    <t>at -110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</si>
</sst>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Verdana"/>
    </font>
    <font>
      <sz val="8"/>
      <name val="Verdana"/>
    </font>
    <font>
      <b/>
      <sz val="12"/>
      <name val="Verdana"/>
    </font>
    <font>
      <b/>
      <sz val="14"/>
      <name val="Verdana"/>
    </font>
    <font>
      <sz val="10"/>
      <name val="Verdana"/>
    </font>
    <font>
      <b/>
      <sz val="10"/>
      <name val="Verdana"/>
    </font>
    <font>
      <b/>
      <sz val="11"/>
      <name val="Verdana"/>
      <family val="2"/>
    </font>
    <font>
      <b/>
      <sz val="10"/>
      <name val="Verdana"/>
    </font>
    <font>
      <sz val="11"/>
      <color rgb="FF006100"/>
      <name val="Calibri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/>
    <xf numFmtId="0" fontId="8" fillId="0" borderId="0" xfId="1" applyFill="1" applyBorder="1"/>
    <xf numFmtId="0" fontId="8" fillId="0" borderId="0" xfId="1" applyFill="1"/>
    <xf numFmtId="0" fontId="7" fillId="0" borderId="0" xfId="0" applyFont="1"/>
    <xf numFmtId="0" fontId="6" fillId="0" borderId="0" xfId="0" quotePrefix="1" applyFont="1"/>
    <xf numFmtId="0" fontId="5" fillId="0" borderId="0" xfId="0" applyFont="1"/>
    <xf numFmtId="16" fontId="0" fillId="0" borderId="0" xfId="0" applyNumberForma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9" xfId="0" applyFont="1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W147"/>
  <sheetViews>
    <sheetView tabSelected="1" zoomScale="75" zoomScaleNormal="60" workbookViewId="0">
      <pane xSplit="5340" ySplit="945" topLeftCell="I1" activePane="bottomRight"/>
      <selection pane="topRight" activeCell="I1" sqref="I1"/>
      <selection pane="bottomLeft" activeCell="A26" sqref="A26"/>
      <selection pane="bottomRight" activeCell="O38" sqref="O38"/>
    </sheetView>
  </sheetViews>
  <sheetFormatPr defaultColWidth="11.125" defaultRowHeight="12.75" x14ac:dyDescent="0.2"/>
  <cols>
    <col min="2" max="2" width="12.75" customWidth="1"/>
    <col min="3" max="3" width="6.25" customWidth="1"/>
    <col min="4" max="4" width="7.75" customWidth="1"/>
    <col min="5" max="6" width="6.5" customWidth="1"/>
    <col min="7" max="7" width="3.5" customWidth="1"/>
    <col min="8" max="8" width="3.875" customWidth="1"/>
    <col min="9" max="9" width="13" bestFit="1" customWidth="1"/>
    <col min="10" max="13" width="6.5" customWidth="1"/>
    <col min="20" max="20" width="12.5" bestFit="1" customWidth="1"/>
    <col min="26" max="26" width="13" bestFit="1" customWidth="1"/>
    <col min="27" max="28" width="7" bestFit="1" customWidth="1"/>
    <col min="29" max="29" width="6.75" bestFit="1" customWidth="1"/>
    <col min="30" max="31" width="5.25" bestFit="1" customWidth="1"/>
    <col min="32" max="33" width="7" bestFit="1" customWidth="1"/>
    <col min="34" max="34" width="6.75" bestFit="1" customWidth="1"/>
    <col min="35" max="36" width="5.25" bestFit="1" customWidth="1"/>
    <col min="37" max="37" width="9.75" bestFit="1" customWidth="1"/>
    <col min="38" max="38" width="12.25" bestFit="1" customWidth="1"/>
    <col min="39" max="40" width="7" bestFit="1" customWidth="1"/>
    <col min="41" max="41" width="6.75" bestFit="1" customWidth="1"/>
    <col min="42" max="43" width="5.25" bestFit="1" customWidth="1"/>
    <col min="44" max="45" width="7" bestFit="1" customWidth="1"/>
    <col min="46" max="46" width="6.75" bestFit="1" customWidth="1"/>
    <col min="47" max="48" width="5.25" bestFit="1" customWidth="1"/>
    <col min="51" max="51" width="13.875" bestFit="1" customWidth="1"/>
    <col min="52" max="52" width="10.25" customWidth="1"/>
    <col min="53" max="53" width="7.125" bestFit="1" customWidth="1"/>
    <col min="54" max="54" width="11.875" bestFit="1" customWidth="1"/>
    <col min="55" max="55" width="5.625" bestFit="1" customWidth="1"/>
    <col min="56" max="56" width="5.875" bestFit="1" customWidth="1"/>
    <col min="57" max="57" width="11.375" customWidth="1"/>
    <col min="58" max="58" width="7.125" bestFit="1" customWidth="1"/>
    <col min="59" max="59" width="11.875" bestFit="1" customWidth="1"/>
    <col min="60" max="60" width="5.625" bestFit="1" customWidth="1"/>
    <col min="61" max="61" width="5.875" bestFit="1" customWidth="1"/>
    <col min="63" max="63" width="13.875" bestFit="1" customWidth="1"/>
    <col min="64" max="64" width="8.25" bestFit="1" customWidth="1"/>
    <col min="65" max="65" width="7.125" bestFit="1" customWidth="1"/>
    <col min="66" max="66" width="11.875" bestFit="1" customWidth="1"/>
    <col min="67" max="68" width="5.875" bestFit="1" customWidth="1"/>
    <col min="69" max="69" width="8.25" bestFit="1" customWidth="1"/>
    <col min="70" max="70" width="7.125" bestFit="1" customWidth="1"/>
    <col min="71" max="71" width="11.875" bestFit="1" customWidth="1"/>
    <col min="72" max="72" width="5.875" customWidth="1"/>
    <col min="73" max="73" width="6.875" bestFit="1" customWidth="1"/>
    <col min="74" max="74" width="11.875" bestFit="1" customWidth="1"/>
    <col min="75" max="75" width="12.5" customWidth="1"/>
  </cols>
  <sheetData>
    <row r="1" spans="1:75" ht="18.75" thickBot="1" x14ac:dyDescent="0.3">
      <c r="I1" s="23" t="s">
        <v>58</v>
      </c>
      <c r="J1" s="24"/>
      <c r="K1" s="24"/>
      <c r="L1" s="24"/>
      <c r="M1" s="24"/>
      <c r="N1" s="25"/>
      <c r="O1" s="29" t="s">
        <v>134</v>
      </c>
      <c r="P1" s="30"/>
      <c r="Q1" s="30"/>
      <c r="R1" s="30"/>
      <c r="S1" s="30"/>
      <c r="T1" s="30"/>
      <c r="U1" s="30"/>
      <c r="V1" s="30"/>
      <c r="W1" s="30"/>
      <c r="X1" s="30"/>
      <c r="Y1" s="2"/>
      <c r="Z1" s="42" t="s">
        <v>31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43" t="s">
        <v>90</v>
      </c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Y1" s="35" t="s">
        <v>91</v>
      </c>
      <c r="AZ1" s="36"/>
      <c r="BA1" s="36"/>
      <c r="BB1" s="36"/>
      <c r="BC1" s="36"/>
      <c r="BD1" s="36"/>
      <c r="BE1" s="36"/>
      <c r="BF1" s="36"/>
      <c r="BG1" s="36"/>
      <c r="BH1" s="36"/>
      <c r="BI1" s="36"/>
      <c r="BK1" s="35" t="s">
        <v>112</v>
      </c>
      <c r="BL1" s="36"/>
      <c r="BM1" s="36"/>
      <c r="BN1" s="36"/>
      <c r="BO1" s="36"/>
      <c r="BP1" s="36"/>
      <c r="BQ1" s="36"/>
      <c r="BR1" s="36"/>
      <c r="BS1" s="36"/>
      <c r="BT1" s="36"/>
      <c r="BU1" s="36"/>
    </row>
    <row r="2" spans="1:75" ht="15.75" thickBot="1" x14ac:dyDescent="0.25">
      <c r="J2" s="26" t="s">
        <v>131</v>
      </c>
      <c r="K2" s="27"/>
      <c r="L2" s="28" t="s">
        <v>64</v>
      </c>
      <c r="M2" s="27"/>
      <c r="Q2" s="31" t="s">
        <v>63</v>
      </c>
      <c r="R2" s="32"/>
      <c r="S2" s="32"/>
      <c r="T2" s="32"/>
      <c r="U2" s="31" t="s">
        <v>132</v>
      </c>
      <c r="V2" s="32"/>
      <c r="W2" s="32"/>
      <c r="X2" s="33"/>
      <c r="Y2" s="5"/>
      <c r="Z2" s="37" t="s">
        <v>96</v>
      </c>
      <c r="AA2" s="38"/>
      <c r="AB2" s="38"/>
      <c r="AC2" s="38"/>
      <c r="AD2" s="38"/>
      <c r="AE2" s="39"/>
      <c r="AF2" s="37" t="s">
        <v>28</v>
      </c>
      <c r="AG2" s="40"/>
      <c r="AH2" s="40"/>
      <c r="AI2" s="40"/>
      <c r="AJ2" s="41"/>
      <c r="AK2" s="5"/>
      <c r="AL2" s="37" t="s">
        <v>96</v>
      </c>
      <c r="AM2" s="38"/>
      <c r="AN2" s="38"/>
      <c r="AO2" s="38"/>
      <c r="AP2" s="38"/>
      <c r="AQ2" s="39"/>
      <c r="AR2" s="37" t="s">
        <v>28</v>
      </c>
      <c r="AS2" s="40"/>
      <c r="AT2" s="40"/>
      <c r="AU2" s="40"/>
      <c r="AV2" s="41"/>
      <c r="AW2" s="3"/>
      <c r="AX2" s="3"/>
      <c r="AY2" s="37" t="s">
        <v>96</v>
      </c>
      <c r="AZ2" s="38"/>
      <c r="BA2" s="38"/>
      <c r="BB2" s="38"/>
      <c r="BC2" s="38"/>
      <c r="BD2" s="39"/>
      <c r="BE2" s="37" t="s">
        <v>28</v>
      </c>
      <c r="BF2" s="40"/>
      <c r="BG2" s="40"/>
      <c r="BH2" s="40"/>
      <c r="BI2" s="41"/>
      <c r="BJ2" s="3"/>
      <c r="BK2" s="37" t="s">
        <v>96</v>
      </c>
      <c r="BL2" s="38"/>
      <c r="BM2" s="38"/>
      <c r="BN2" s="38"/>
      <c r="BO2" s="38"/>
      <c r="BP2" s="39"/>
      <c r="BQ2" s="37" t="s">
        <v>28</v>
      </c>
      <c r="BR2" s="40"/>
      <c r="BS2" s="40"/>
      <c r="BT2" s="40"/>
      <c r="BU2" s="41"/>
    </row>
    <row r="3" spans="1:75" ht="15.75" thickBot="1" x14ac:dyDescent="0.25">
      <c r="B3" s="4" t="s">
        <v>67</v>
      </c>
      <c r="C3" s="4" t="s">
        <v>14</v>
      </c>
      <c r="D3" s="4" t="s">
        <v>15</v>
      </c>
      <c r="E3" s="4" t="s">
        <v>16</v>
      </c>
      <c r="F3" s="4" t="s">
        <v>25</v>
      </c>
      <c r="G3" s="4" t="s">
        <v>17</v>
      </c>
      <c r="H3" s="4" t="s">
        <v>18</v>
      </c>
      <c r="I3" s="6" t="s">
        <v>92</v>
      </c>
      <c r="J3" s="7" t="s">
        <v>59</v>
      </c>
      <c r="K3" s="8" t="s">
        <v>60</v>
      </c>
      <c r="L3" s="9" t="s">
        <v>61</v>
      </c>
      <c r="M3" s="8" t="s">
        <v>62</v>
      </c>
      <c r="N3" s="4" t="s">
        <v>66</v>
      </c>
      <c r="O3" s="6" t="s">
        <v>68</v>
      </c>
      <c r="P3" s="6" t="s">
        <v>69</v>
      </c>
      <c r="Q3" s="10" t="s">
        <v>133</v>
      </c>
      <c r="R3" s="11" t="s">
        <v>70</v>
      </c>
      <c r="S3" s="11" t="s">
        <v>135</v>
      </c>
      <c r="T3" s="12" t="s">
        <v>71</v>
      </c>
      <c r="U3" s="10" t="s">
        <v>72</v>
      </c>
      <c r="V3" s="11" t="s">
        <v>73</v>
      </c>
      <c r="W3" s="11" t="s">
        <v>135</v>
      </c>
      <c r="X3" s="12" t="s">
        <v>130</v>
      </c>
      <c r="Y3" s="9" t="s">
        <v>137</v>
      </c>
      <c r="Z3" s="7" t="s">
        <v>92</v>
      </c>
      <c r="AA3" s="9" t="s">
        <v>93</v>
      </c>
      <c r="AB3" s="9" t="s">
        <v>94</v>
      </c>
      <c r="AC3" s="9" t="s">
        <v>95</v>
      </c>
      <c r="AD3" s="9" t="s">
        <v>32</v>
      </c>
      <c r="AE3" s="8" t="s">
        <v>33</v>
      </c>
      <c r="AF3" s="7" t="s">
        <v>93</v>
      </c>
      <c r="AG3" s="9" t="s">
        <v>94</v>
      </c>
      <c r="AH3" s="9" t="s">
        <v>95</v>
      </c>
      <c r="AI3" s="9" t="s">
        <v>32</v>
      </c>
      <c r="AJ3" s="8" t="s">
        <v>33</v>
      </c>
      <c r="AK3" s="9" t="s">
        <v>13</v>
      </c>
      <c r="AL3" s="7" t="s">
        <v>92</v>
      </c>
      <c r="AM3" s="9" t="s">
        <v>93</v>
      </c>
      <c r="AN3" s="9" t="s">
        <v>94</v>
      </c>
      <c r="AO3" s="9" t="s">
        <v>95</v>
      </c>
      <c r="AP3" s="9" t="s">
        <v>32</v>
      </c>
      <c r="AQ3" s="8" t="s">
        <v>33</v>
      </c>
      <c r="AR3" s="7" t="s">
        <v>93</v>
      </c>
      <c r="AS3" s="9" t="s">
        <v>94</v>
      </c>
      <c r="AT3" s="9" t="s">
        <v>95</v>
      </c>
      <c r="AU3" s="9" t="s">
        <v>32</v>
      </c>
      <c r="AV3" s="8" t="s">
        <v>33</v>
      </c>
      <c r="AW3" s="9" t="s">
        <v>13</v>
      </c>
      <c r="AX3" s="9"/>
      <c r="AY3" s="7" t="s">
        <v>92</v>
      </c>
      <c r="AZ3" s="9" t="s">
        <v>93</v>
      </c>
      <c r="BA3" s="9" t="s">
        <v>94</v>
      </c>
      <c r="BB3" s="9" t="s">
        <v>95</v>
      </c>
      <c r="BC3" s="9" t="s">
        <v>32</v>
      </c>
      <c r="BD3" s="8" t="s">
        <v>33</v>
      </c>
      <c r="BE3" s="7" t="s">
        <v>93</v>
      </c>
      <c r="BF3" s="9" t="s">
        <v>94</v>
      </c>
      <c r="BG3" s="9" t="s">
        <v>95</v>
      </c>
      <c r="BH3" s="9" t="s">
        <v>32</v>
      </c>
      <c r="BI3" s="8" t="s">
        <v>33</v>
      </c>
      <c r="BJ3" s="9" t="s">
        <v>13</v>
      </c>
      <c r="BK3" s="7" t="s">
        <v>92</v>
      </c>
      <c r="BL3" s="9" t="s">
        <v>93</v>
      </c>
      <c r="BM3" s="9" t="s">
        <v>94</v>
      </c>
      <c r="BN3" s="9" t="s">
        <v>95</v>
      </c>
      <c r="BO3" s="9" t="s">
        <v>32</v>
      </c>
      <c r="BP3" s="8" t="s">
        <v>33</v>
      </c>
      <c r="BQ3" s="7" t="s">
        <v>93</v>
      </c>
      <c r="BR3" s="9" t="s">
        <v>94</v>
      </c>
      <c r="BS3" s="9" t="s">
        <v>95</v>
      </c>
      <c r="BT3" s="9" t="s">
        <v>32</v>
      </c>
      <c r="BU3" s="8" t="s">
        <v>33</v>
      </c>
      <c r="BV3" s="4" t="s">
        <v>26</v>
      </c>
      <c r="BW3" s="4" t="s">
        <v>27</v>
      </c>
    </row>
    <row r="4" spans="1:75" s="1" customFormat="1" ht="14.25" x14ac:dyDescent="0.2">
      <c r="A4" s="1" t="s">
        <v>42</v>
      </c>
    </row>
    <row r="5" spans="1:75" s="13" customFormat="1" ht="15" x14ac:dyDescent="0.25">
      <c r="B5" s="13" t="s">
        <v>161</v>
      </c>
      <c r="C5" s="13" t="s">
        <v>20</v>
      </c>
      <c r="D5" s="13">
        <v>30</v>
      </c>
      <c r="E5" s="13">
        <v>20</v>
      </c>
      <c r="G5" s="13" t="s">
        <v>107</v>
      </c>
      <c r="I5" s="14" t="s">
        <v>109</v>
      </c>
      <c r="J5" s="13">
        <v>-100.5</v>
      </c>
      <c r="K5" s="13">
        <v>12.37</v>
      </c>
      <c r="L5" s="13">
        <v>-96.64</v>
      </c>
      <c r="M5" s="13">
        <v>13.25</v>
      </c>
      <c r="N5">
        <f>J5-L5</f>
        <v>-3.8599999999999994</v>
      </c>
      <c r="O5" s="13" t="s">
        <v>109</v>
      </c>
      <c r="P5" s="13">
        <v>10.55</v>
      </c>
      <c r="Q5" s="13">
        <v>-56.612000000000002</v>
      </c>
      <c r="R5" s="13">
        <v>-150.4</v>
      </c>
      <c r="S5">
        <f>R5-Q5</f>
        <v>-93.788000000000011</v>
      </c>
      <c r="T5">
        <f>S5/P5</f>
        <v>-8.8898578199052132</v>
      </c>
      <c r="U5" s="13">
        <v>-54.8</v>
      </c>
      <c r="V5" s="13">
        <v>-154.96</v>
      </c>
      <c r="W5">
        <f>V5-U5</f>
        <v>-100.16000000000001</v>
      </c>
      <c r="X5">
        <f>W5/P5</f>
        <v>-9.493838862559242</v>
      </c>
      <c r="Y5">
        <f>(T5-X5)/T5</f>
        <v>-6.7940461466285712E-2</v>
      </c>
      <c r="Z5" s="13" t="s">
        <v>109</v>
      </c>
      <c r="AA5" s="13">
        <v>-215.1</v>
      </c>
      <c r="AB5" s="13">
        <v>-156</v>
      </c>
      <c r="AC5" s="13">
        <v>379.4</v>
      </c>
      <c r="AD5" s="13">
        <v>3.7</v>
      </c>
      <c r="AE5" s="13">
        <v>98.6</v>
      </c>
      <c r="AF5" s="13">
        <v>-206.9</v>
      </c>
      <c r="AG5" s="13">
        <v>141.30000000000001</v>
      </c>
      <c r="AH5" s="13">
        <v>271.89999999999998</v>
      </c>
      <c r="AI5" s="13">
        <v>3.7</v>
      </c>
      <c r="AJ5" s="13">
        <v>98.6</v>
      </c>
      <c r="AK5">
        <f t="shared" ref="AK5:AK15" si="0">AC5-AH5</f>
        <v>107.5</v>
      </c>
      <c r="AL5" s="13" t="s">
        <v>109</v>
      </c>
      <c r="AM5" s="13">
        <v>-177.8</v>
      </c>
      <c r="AN5" s="13">
        <v>137.30000000000001</v>
      </c>
      <c r="AO5" s="13">
        <v>1293</v>
      </c>
      <c r="AP5" s="13">
        <v>3.7</v>
      </c>
      <c r="AQ5" s="13">
        <v>98.6</v>
      </c>
      <c r="AR5" s="13">
        <v>-138.19999999999999</v>
      </c>
      <c r="AS5" s="13">
        <v>102.3</v>
      </c>
      <c r="AT5" s="13">
        <v>500.5</v>
      </c>
      <c r="AU5" s="13">
        <v>3.7</v>
      </c>
      <c r="AV5" s="13">
        <v>98.6</v>
      </c>
      <c r="AW5">
        <f t="shared" ref="AW5:AW15" si="1">AO5-AT5</f>
        <v>792.5</v>
      </c>
      <c r="AX5"/>
      <c r="AY5" s="13" t="s">
        <v>76</v>
      </c>
      <c r="AZ5" s="13">
        <v>-26.14</v>
      </c>
      <c r="BA5" s="13">
        <v>-48.75</v>
      </c>
      <c r="BB5" s="13">
        <v>1333</v>
      </c>
      <c r="BC5" s="13">
        <v>11</v>
      </c>
      <c r="BD5" s="13">
        <v>98.9</v>
      </c>
      <c r="BE5" s="13">
        <v>-36.67</v>
      </c>
      <c r="BF5" s="13">
        <v>-46.18</v>
      </c>
      <c r="BG5" s="13">
        <v>1178</v>
      </c>
      <c r="BH5" s="13">
        <v>34.200000000000003</v>
      </c>
      <c r="BI5" s="13">
        <v>103.6</v>
      </c>
      <c r="BK5" s="13" t="s">
        <v>109</v>
      </c>
      <c r="BL5" s="13">
        <v>0.39839999999999998</v>
      </c>
      <c r="BM5" s="13">
        <v>33.82</v>
      </c>
      <c r="BN5" s="13">
        <v>326.10000000000002</v>
      </c>
      <c r="BO5" s="13">
        <v>121.1</v>
      </c>
      <c r="BP5" s="13">
        <v>157.30000000000001</v>
      </c>
      <c r="BQ5" s="13">
        <v>-4.8730000000000002</v>
      </c>
      <c r="BR5" s="13">
        <v>38.51</v>
      </c>
      <c r="BS5" s="13">
        <v>389</v>
      </c>
      <c r="BT5" s="13">
        <v>109.8</v>
      </c>
      <c r="BU5" s="13">
        <v>156</v>
      </c>
      <c r="BV5" s="13">
        <f>BS5-BN5</f>
        <v>62.899999999999977</v>
      </c>
      <c r="BW5" s="13">
        <f>BT5-BO5</f>
        <v>-11.299999999999997</v>
      </c>
    </row>
    <row r="6" spans="1:75" s="13" customFormat="1" ht="15" x14ac:dyDescent="0.25">
      <c r="B6" s="13" t="s">
        <v>138</v>
      </c>
      <c r="C6" s="13" t="s">
        <v>20</v>
      </c>
      <c r="D6" s="13">
        <v>30</v>
      </c>
      <c r="E6" s="13">
        <v>20</v>
      </c>
      <c r="G6" s="13" t="s">
        <v>107</v>
      </c>
      <c r="I6" s="14" t="s">
        <v>56</v>
      </c>
      <c r="J6" s="13">
        <v>-106.8</v>
      </c>
      <c r="K6" s="13">
        <v>13.52</v>
      </c>
      <c r="L6" s="13">
        <v>-84.17</v>
      </c>
      <c r="M6" s="13">
        <v>12.47</v>
      </c>
      <c r="N6">
        <f t="shared" ref="N6:N15" si="2">J6-L6</f>
        <v>-22.629999999999995</v>
      </c>
      <c r="O6" s="13" t="s">
        <v>56</v>
      </c>
      <c r="P6" s="13">
        <v>7.55</v>
      </c>
      <c r="Q6" s="13">
        <v>-57.866</v>
      </c>
      <c r="R6" s="13">
        <v>-644.33000000000004</v>
      </c>
      <c r="S6">
        <f t="shared" ref="S6:S12" si="3">R6-Q6</f>
        <v>-586.46400000000006</v>
      </c>
      <c r="T6">
        <f t="shared" ref="T6:T12" si="4">S6/P6</f>
        <v>-77.677350993377487</v>
      </c>
      <c r="U6" s="13">
        <v>-85.28</v>
      </c>
      <c r="V6" s="13">
        <v>-572.28</v>
      </c>
      <c r="W6">
        <f t="shared" ref="W6:W13" si="5">V6-U6</f>
        <v>-487</v>
      </c>
      <c r="X6">
        <f t="shared" ref="X6:X13" si="6">W6/P6</f>
        <v>-64.503311258278146</v>
      </c>
      <c r="Y6">
        <f t="shared" ref="Y6:Y13" si="7">(T6-X6)/T6</f>
        <v>0.16959949800840296</v>
      </c>
      <c r="Z6" s="13" t="s">
        <v>56</v>
      </c>
      <c r="AA6" s="13">
        <v>-87.66</v>
      </c>
      <c r="AB6" s="13">
        <v>-1896</v>
      </c>
      <c r="AC6" s="13">
        <v>964.1</v>
      </c>
      <c r="AD6" s="13">
        <v>3.7</v>
      </c>
      <c r="AE6" s="13">
        <v>49.6</v>
      </c>
      <c r="AF6" s="13">
        <v>-149.6</v>
      </c>
      <c r="AG6" s="13">
        <v>-1081</v>
      </c>
      <c r="AH6" s="13">
        <v>403.1</v>
      </c>
      <c r="AI6" s="13">
        <v>3.7</v>
      </c>
      <c r="AJ6" s="13">
        <v>58.3</v>
      </c>
      <c r="AK6">
        <f t="shared" si="0"/>
        <v>561</v>
      </c>
      <c r="AL6" s="13" t="s">
        <v>56</v>
      </c>
      <c r="AM6" s="13">
        <v>-58.59</v>
      </c>
      <c r="AN6" s="13">
        <v>-806.7</v>
      </c>
      <c r="AO6" s="13">
        <v>1472</v>
      </c>
      <c r="AP6" s="13">
        <v>12.4</v>
      </c>
      <c r="AQ6" s="13">
        <v>99.3</v>
      </c>
      <c r="AR6" s="13">
        <v>-26.39</v>
      </c>
      <c r="AS6" s="13">
        <v>-534.70000000000005</v>
      </c>
      <c r="AT6" s="13">
        <v>602.20000000000005</v>
      </c>
      <c r="AU6" s="13">
        <v>3.7</v>
      </c>
      <c r="AV6" s="13">
        <v>98</v>
      </c>
      <c r="AW6">
        <f t="shared" si="1"/>
        <v>869.8</v>
      </c>
      <c r="AX6"/>
      <c r="AY6" s="13" t="s">
        <v>108</v>
      </c>
      <c r="AZ6" s="13">
        <v>-38.72</v>
      </c>
      <c r="BA6" s="13">
        <v>-285.5</v>
      </c>
      <c r="BB6" s="13">
        <v>2910</v>
      </c>
      <c r="BC6" s="13">
        <v>20.399999999999999</v>
      </c>
      <c r="BD6" s="13">
        <v>98.9</v>
      </c>
      <c r="BE6" s="13">
        <v>-75.150000000000006</v>
      </c>
      <c r="BF6" s="13">
        <v>-292.7</v>
      </c>
      <c r="BG6" s="13">
        <v>735.9</v>
      </c>
      <c r="BH6" s="13">
        <v>16.100000000000001</v>
      </c>
      <c r="BI6" s="13">
        <v>98.9</v>
      </c>
      <c r="BK6" s="13" t="s">
        <v>108</v>
      </c>
      <c r="BL6" s="13">
        <v>12.04</v>
      </c>
      <c r="BM6" s="13">
        <v>80.56</v>
      </c>
      <c r="BN6" s="13">
        <v>250.6</v>
      </c>
      <c r="BO6" s="13">
        <v>109.8</v>
      </c>
      <c r="BP6" s="13">
        <v>156</v>
      </c>
      <c r="BQ6" s="13">
        <v>-21.89</v>
      </c>
      <c r="BR6" s="13">
        <v>82.98</v>
      </c>
      <c r="BS6" s="13">
        <v>584.79999999999995</v>
      </c>
      <c r="BT6" s="13">
        <v>114</v>
      </c>
      <c r="BU6" s="13">
        <v>156</v>
      </c>
      <c r="BV6" s="13">
        <f t="shared" ref="BV6:BV31" si="8">BS6-BN6</f>
        <v>334.19999999999993</v>
      </c>
      <c r="BW6" s="13">
        <f t="shared" ref="BW6:BW14" si="9">BT6-BO6</f>
        <v>4.2000000000000028</v>
      </c>
    </row>
    <row r="7" spans="1:75" s="13" customFormat="1" ht="15" x14ac:dyDescent="0.25">
      <c r="B7" s="13" t="s">
        <v>139</v>
      </c>
      <c r="C7" s="13" t="s">
        <v>20</v>
      </c>
      <c r="D7" s="13">
        <v>30</v>
      </c>
      <c r="E7" s="13">
        <v>20</v>
      </c>
      <c r="G7" s="13" t="s">
        <v>107</v>
      </c>
      <c r="I7" s="14" t="s">
        <v>148</v>
      </c>
      <c r="J7" s="13">
        <v>-104</v>
      </c>
      <c r="K7" s="13">
        <v>6.84</v>
      </c>
      <c r="L7" s="13">
        <v>-95.97</v>
      </c>
      <c r="M7" s="13">
        <v>12.99</v>
      </c>
      <c r="N7">
        <f t="shared" si="2"/>
        <v>-8.0300000000000011</v>
      </c>
      <c r="O7" s="13" t="s">
        <v>148</v>
      </c>
      <c r="P7" s="13">
        <v>5.52</v>
      </c>
      <c r="Q7" s="13">
        <v>-35.26</v>
      </c>
      <c r="R7" s="13">
        <v>-664.64</v>
      </c>
      <c r="S7">
        <f t="shared" si="3"/>
        <v>-629.38</v>
      </c>
      <c r="T7"/>
      <c r="U7" s="13">
        <v>66.98</v>
      </c>
      <c r="V7" s="13">
        <v>-957.29</v>
      </c>
      <c r="W7">
        <f t="shared" si="5"/>
        <v>-1024.27</v>
      </c>
      <c r="X7"/>
      <c r="Y7"/>
      <c r="Z7" s="13" t="s">
        <v>148</v>
      </c>
      <c r="AA7" s="13">
        <v>13.78</v>
      </c>
      <c r="AB7" s="13">
        <v>-1646</v>
      </c>
      <c r="AC7" s="13">
        <v>1065</v>
      </c>
      <c r="AD7" s="13">
        <v>3.7</v>
      </c>
      <c r="AE7" s="13">
        <v>98</v>
      </c>
      <c r="AF7" s="13">
        <v>-56.54</v>
      </c>
      <c r="AG7" s="13">
        <v>-1315</v>
      </c>
      <c r="AH7" s="13">
        <v>448.5</v>
      </c>
      <c r="AI7" s="13">
        <v>5.3</v>
      </c>
      <c r="AJ7" s="13">
        <v>98</v>
      </c>
      <c r="AK7">
        <f t="shared" si="0"/>
        <v>616.5</v>
      </c>
      <c r="AL7" s="13" t="s">
        <v>148</v>
      </c>
      <c r="AM7" s="13">
        <v>-209.8</v>
      </c>
      <c r="AN7" s="13">
        <v>-724.4</v>
      </c>
      <c r="AO7" s="13">
        <v>1552</v>
      </c>
      <c r="AP7" s="13">
        <v>35</v>
      </c>
      <c r="AQ7" s="13">
        <v>99.3</v>
      </c>
      <c r="AR7" s="13">
        <v>-137.1</v>
      </c>
      <c r="AS7" s="13">
        <v>-910</v>
      </c>
      <c r="AT7" s="13">
        <v>794.6</v>
      </c>
      <c r="AU7" s="13">
        <v>13.7</v>
      </c>
      <c r="AV7" s="13">
        <v>99.3</v>
      </c>
      <c r="AW7">
        <f t="shared" si="1"/>
        <v>757.4</v>
      </c>
      <c r="AX7"/>
      <c r="AY7" s="13" t="s">
        <v>76</v>
      </c>
      <c r="AZ7" s="13">
        <v>-34.909999999999997</v>
      </c>
      <c r="BA7" s="13">
        <v>-546.70000000000005</v>
      </c>
      <c r="BB7" s="13">
        <v>5814</v>
      </c>
      <c r="BC7" s="13">
        <v>16.100000000000001</v>
      </c>
      <c r="BD7" s="13">
        <v>98.9</v>
      </c>
      <c r="BE7" s="13">
        <v>-56.21</v>
      </c>
      <c r="BF7" s="13">
        <v>-720.9</v>
      </c>
      <c r="BG7" s="13">
        <v>2117</v>
      </c>
      <c r="BH7" s="13">
        <v>16.100000000000001</v>
      </c>
      <c r="BI7" s="13">
        <v>98.8</v>
      </c>
      <c r="BK7" s="13" t="s">
        <v>109</v>
      </c>
      <c r="BL7" s="13">
        <v>1.79</v>
      </c>
      <c r="BM7" s="13">
        <v>116.7</v>
      </c>
      <c r="BN7" s="13">
        <v>502</v>
      </c>
      <c r="BO7" s="13">
        <v>115.2</v>
      </c>
      <c r="BP7" s="13">
        <v>155</v>
      </c>
      <c r="BQ7" s="13">
        <v>-43.39</v>
      </c>
      <c r="BR7" s="13">
        <v>156.1</v>
      </c>
      <c r="BS7" s="13">
        <v>621.5</v>
      </c>
      <c r="BT7" s="13">
        <v>115.2</v>
      </c>
      <c r="BU7" s="13">
        <v>155</v>
      </c>
      <c r="BV7" s="13">
        <f t="shared" si="8"/>
        <v>119.5</v>
      </c>
      <c r="BW7" s="13">
        <f t="shared" si="9"/>
        <v>0</v>
      </c>
    </row>
    <row r="8" spans="1:75" s="13" customFormat="1" ht="15" x14ac:dyDescent="0.25">
      <c r="B8" s="13" t="s">
        <v>140</v>
      </c>
      <c r="C8" s="13" t="s">
        <v>20</v>
      </c>
      <c r="D8" s="13">
        <v>30</v>
      </c>
      <c r="E8" s="13">
        <v>20</v>
      </c>
      <c r="G8" s="13" t="s">
        <v>107</v>
      </c>
      <c r="I8" s="14" t="s">
        <v>149</v>
      </c>
      <c r="J8" s="13">
        <v>-105.4</v>
      </c>
      <c r="K8" s="13">
        <v>8.0489999999999995</v>
      </c>
      <c r="L8" s="13">
        <v>-78.58</v>
      </c>
      <c r="M8" s="13">
        <v>6.2169999999999996</v>
      </c>
      <c r="N8">
        <f t="shared" si="2"/>
        <v>-26.820000000000007</v>
      </c>
      <c r="O8" s="13" t="s">
        <v>149</v>
      </c>
      <c r="P8" s="13">
        <v>8.1999999999999993</v>
      </c>
      <c r="Q8" s="13">
        <v>-21.643999999999998</v>
      </c>
      <c r="R8">
        <v>-208.12</v>
      </c>
      <c r="S8">
        <f t="shared" si="3"/>
        <v>-186.476</v>
      </c>
      <c r="T8">
        <f t="shared" si="4"/>
        <v>-22.740975609756099</v>
      </c>
      <c r="U8" s="13">
        <v>-19.103000000000002</v>
      </c>
      <c r="V8" s="13">
        <v>-151.26</v>
      </c>
      <c r="W8">
        <f t="shared" si="5"/>
        <v>-132.15699999999998</v>
      </c>
      <c r="X8">
        <f t="shared" si="6"/>
        <v>-16.116707317073171</v>
      </c>
      <c r="Y8">
        <f t="shared" si="7"/>
        <v>0.29129217700937388</v>
      </c>
      <c r="Z8" s="13" t="s">
        <v>149</v>
      </c>
      <c r="AA8" s="13">
        <v>-37.43</v>
      </c>
      <c r="AB8" s="13">
        <v>-405.3</v>
      </c>
      <c r="AC8" s="13">
        <v>901</v>
      </c>
      <c r="AD8" s="13">
        <v>3.7</v>
      </c>
      <c r="AE8" s="13">
        <v>99.3</v>
      </c>
      <c r="AF8" s="13">
        <v>-25.58</v>
      </c>
      <c r="AG8" s="13">
        <v>-188.6</v>
      </c>
      <c r="AH8" s="13">
        <v>525.4</v>
      </c>
      <c r="AI8" s="13">
        <v>3.7</v>
      </c>
      <c r="AJ8" s="13">
        <v>99.3</v>
      </c>
      <c r="AK8">
        <f t="shared" si="0"/>
        <v>375.6</v>
      </c>
      <c r="AL8" s="13" t="s">
        <v>149</v>
      </c>
      <c r="AM8" s="13">
        <v>2.762</v>
      </c>
      <c r="AN8" s="13">
        <v>-249.7</v>
      </c>
      <c r="AO8" s="13">
        <v>1409</v>
      </c>
      <c r="AP8" s="13">
        <v>3.7</v>
      </c>
      <c r="AQ8" s="13">
        <v>99.3</v>
      </c>
      <c r="AR8" s="13">
        <v>-26.31</v>
      </c>
      <c r="AS8" s="13">
        <v>-118.3</v>
      </c>
      <c r="AT8" s="13">
        <v>510.1</v>
      </c>
      <c r="AU8" s="13">
        <v>9.4</v>
      </c>
      <c r="AV8" s="13">
        <v>99.3</v>
      </c>
      <c r="AW8">
        <f t="shared" si="1"/>
        <v>898.9</v>
      </c>
      <c r="AX8"/>
      <c r="AY8" s="13" t="s">
        <v>1</v>
      </c>
      <c r="AZ8" s="13">
        <v>-16.54</v>
      </c>
      <c r="BA8" s="13">
        <v>-299.10000000000002</v>
      </c>
      <c r="BB8" s="13">
        <v>7986</v>
      </c>
      <c r="BC8" s="13">
        <v>16.100000000000001</v>
      </c>
      <c r="BD8" s="13">
        <v>98.9</v>
      </c>
      <c r="BE8" s="13">
        <v>-26.39</v>
      </c>
      <c r="BF8" s="13">
        <v>-88.72</v>
      </c>
      <c r="BG8" s="13">
        <v>825.7</v>
      </c>
      <c r="BH8" s="13">
        <v>16.100000000000001</v>
      </c>
      <c r="BI8" s="13">
        <v>98.9</v>
      </c>
      <c r="BK8" s="13" t="s">
        <v>104</v>
      </c>
      <c r="BL8" s="13">
        <v>12.88</v>
      </c>
      <c r="BM8" s="13">
        <v>41.14</v>
      </c>
      <c r="BN8" s="13">
        <v>435.5</v>
      </c>
      <c r="BO8" s="13">
        <v>112.8</v>
      </c>
      <c r="BP8" s="13">
        <v>156.4</v>
      </c>
      <c r="BQ8" s="13">
        <v>-9.8059999999999992</v>
      </c>
      <c r="BR8" s="13">
        <v>25.5</v>
      </c>
      <c r="BS8" s="13">
        <v>929.3</v>
      </c>
      <c r="BT8" s="13">
        <v>121.7</v>
      </c>
      <c r="BU8" s="13">
        <v>156.4</v>
      </c>
      <c r="BV8" s="13">
        <f t="shared" si="8"/>
        <v>493.79999999999995</v>
      </c>
      <c r="BW8" s="13">
        <f t="shared" si="9"/>
        <v>8.9000000000000057</v>
      </c>
    </row>
    <row r="9" spans="1:75" s="13" customFormat="1" ht="15" x14ac:dyDescent="0.25">
      <c r="B9" s="13" t="s">
        <v>141</v>
      </c>
      <c r="C9" s="13" t="s">
        <v>20</v>
      </c>
      <c r="D9" s="13">
        <v>30</v>
      </c>
      <c r="E9" s="13">
        <v>20</v>
      </c>
      <c r="G9" s="13" t="s">
        <v>107</v>
      </c>
      <c r="I9" s="15" t="s">
        <v>148</v>
      </c>
      <c r="J9" s="13">
        <v>-88.92</v>
      </c>
      <c r="K9" s="13">
        <v>8.468</v>
      </c>
      <c r="L9" s="13">
        <v>-75.86</v>
      </c>
      <c r="M9" s="13">
        <v>8.4879999999999995</v>
      </c>
      <c r="N9">
        <f t="shared" si="2"/>
        <v>-13.060000000000002</v>
      </c>
      <c r="O9" s="13" t="s">
        <v>148</v>
      </c>
      <c r="P9" s="13">
        <v>15.31</v>
      </c>
      <c r="Q9" s="13">
        <v>-103.72</v>
      </c>
      <c r="R9" s="13">
        <v>-795.93</v>
      </c>
      <c r="S9">
        <f t="shared" si="3"/>
        <v>-692.20999999999992</v>
      </c>
      <c r="T9">
        <f t="shared" si="4"/>
        <v>-45.21293272370999</v>
      </c>
      <c r="U9" s="13">
        <v>-134.32</v>
      </c>
      <c r="V9" s="13">
        <v>-627.9</v>
      </c>
      <c r="W9">
        <f t="shared" si="5"/>
        <v>-493.58</v>
      </c>
      <c r="X9">
        <f t="shared" si="6"/>
        <v>-32.239059438275632</v>
      </c>
      <c r="Y9">
        <f t="shared" si="7"/>
        <v>0.28695049190274635</v>
      </c>
      <c r="Z9" s="13" t="s">
        <v>148</v>
      </c>
      <c r="AA9" s="13">
        <v>-56.64</v>
      </c>
      <c r="AB9" s="13">
        <v>-1020</v>
      </c>
      <c r="AC9" s="13">
        <v>222.5</v>
      </c>
      <c r="AD9" s="13">
        <v>1.6</v>
      </c>
      <c r="AE9" s="13">
        <v>99.3</v>
      </c>
      <c r="AF9" s="13">
        <v>-85.32</v>
      </c>
      <c r="AG9" s="13">
        <v>-731.8</v>
      </c>
      <c r="AH9" s="13">
        <v>192.6</v>
      </c>
      <c r="AI9" s="13">
        <v>1.9</v>
      </c>
      <c r="AJ9" s="13">
        <v>99.3</v>
      </c>
      <c r="AK9">
        <f t="shared" si="0"/>
        <v>29.900000000000006</v>
      </c>
      <c r="AL9" s="13" t="s">
        <v>148</v>
      </c>
      <c r="AM9" s="13">
        <v>-108.4</v>
      </c>
      <c r="AN9" s="13">
        <v>-678</v>
      </c>
      <c r="AO9" s="13">
        <v>476.4</v>
      </c>
      <c r="AP9" s="13">
        <v>7</v>
      </c>
      <c r="AQ9" s="13">
        <v>99.3</v>
      </c>
      <c r="AR9" s="13">
        <v>-91.33</v>
      </c>
      <c r="AS9" s="13">
        <v>-511.3</v>
      </c>
      <c r="AT9" s="13">
        <v>263.5</v>
      </c>
      <c r="AU9" s="13">
        <v>5.3</v>
      </c>
      <c r="AV9" s="13">
        <v>99.3</v>
      </c>
      <c r="AW9">
        <f t="shared" si="1"/>
        <v>212.89999999999998</v>
      </c>
      <c r="AX9"/>
      <c r="AY9" s="13" t="s">
        <v>76</v>
      </c>
      <c r="AZ9" s="13">
        <v>-90.91</v>
      </c>
      <c r="BA9" s="13">
        <v>-466.6</v>
      </c>
      <c r="BB9" s="13">
        <v>1317</v>
      </c>
      <c r="BC9" s="13">
        <v>16.100000000000001</v>
      </c>
      <c r="BD9" s="13">
        <v>98.9</v>
      </c>
      <c r="BE9" s="13">
        <v>-64.83</v>
      </c>
      <c r="BF9" s="13">
        <v>-394.8</v>
      </c>
      <c r="BG9" s="13">
        <v>635.1</v>
      </c>
      <c r="BH9" s="13">
        <v>9.4</v>
      </c>
      <c r="BI9" s="13">
        <v>98.9</v>
      </c>
      <c r="BK9" s="13" t="s">
        <v>109</v>
      </c>
      <c r="BL9" s="13">
        <v>-5.5590000000000002</v>
      </c>
      <c r="BM9" s="13">
        <v>137.9</v>
      </c>
      <c r="BN9" s="13">
        <v>284.2</v>
      </c>
      <c r="BO9" s="13">
        <v>111.6</v>
      </c>
      <c r="BP9" s="13">
        <v>156.4</v>
      </c>
      <c r="BQ9" s="13">
        <v>5.8559999999999999</v>
      </c>
      <c r="BR9" s="13">
        <v>111.7</v>
      </c>
      <c r="BS9" s="13">
        <v>326.60000000000002</v>
      </c>
      <c r="BT9" s="13">
        <v>115.2</v>
      </c>
      <c r="BU9" s="13">
        <v>156</v>
      </c>
      <c r="BV9" s="13">
        <f t="shared" si="8"/>
        <v>42.400000000000034</v>
      </c>
      <c r="BW9" s="13">
        <f t="shared" si="9"/>
        <v>3.6000000000000085</v>
      </c>
    </row>
    <row r="10" spans="1:75" s="13" customFormat="1" ht="15" x14ac:dyDescent="0.25">
      <c r="B10" s="13" t="s">
        <v>142</v>
      </c>
      <c r="C10" s="13" t="s">
        <v>20</v>
      </c>
      <c r="D10" s="13">
        <v>30</v>
      </c>
      <c r="E10" s="13">
        <v>20</v>
      </c>
      <c r="G10" s="13" t="s">
        <v>107</v>
      </c>
      <c r="I10" s="14" t="s">
        <v>149</v>
      </c>
      <c r="J10" s="13">
        <v>-101.5</v>
      </c>
      <c r="K10" s="13">
        <v>9.1349999999999998</v>
      </c>
      <c r="L10" s="13">
        <v>-93.17</v>
      </c>
      <c r="M10" s="13">
        <v>11.1</v>
      </c>
      <c r="N10">
        <f t="shared" si="2"/>
        <v>-8.3299999999999983</v>
      </c>
      <c r="O10" s="13" t="s">
        <v>149</v>
      </c>
      <c r="P10" s="13">
        <v>15.48</v>
      </c>
      <c r="Q10" s="13">
        <v>55.594999999999999</v>
      </c>
      <c r="R10" s="13">
        <v>-228.1</v>
      </c>
      <c r="S10">
        <f t="shared" si="3"/>
        <v>-283.69499999999999</v>
      </c>
      <c r="T10">
        <f t="shared" si="4"/>
        <v>-18.3265503875969</v>
      </c>
      <c r="U10" s="13">
        <v>-27.256</v>
      </c>
      <c r="V10" s="13">
        <v>-334.8</v>
      </c>
      <c r="W10">
        <f t="shared" si="5"/>
        <v>-307.54399999999998</v>
      </c>
      <c r="X10">
        <f t="shared" si="6"/>
        <v>-19.867183462532299</v>
      </c>
      <c r="Y10">
        <f t="shared" si="7"/>
        <v>-8.4065633867357506E-2</v>
      </c>
      <c r="Z10" s="13" t="s">
        <v>149</v>
      </c>
      <c r="AA10" s="13">
        <v>95.22</v>
      </c>
      <c r="AB10" s="13">
        <v>-563</v>
      </c>
      <c r="AC10" s="13">
        <v>656.5</v>
      </c>
      <c r="AD10" s="13">
        <v>5.3</v>
      </c>
      <c r="AE10" s="13">
        <v>99.3</v>
      </c>
      <c r="AF10" s="13">
        <v>-26.56</v>
      </c>
      <c r="AG10" s="13">
        <v>-426.6</v>
      </c>
      <c r="AH10" s="13">
        <v>311.89999999999998</v>
      </c>
      <c r="AI10" s="13">
        <v>4</v>
      </c>
      <c r="AJ10" s="13">
        <v>99.3</v>
      </c>
      <c r="AK10">
        <f t="shared" si="0"/>
        <v>344.6</v>
      </c>
      <c r="AL10" s="13" t="s">
        <v>149</v>
      </c>
      <c r="AM10" s="13">
        <v>-7.6660000000000004</v>
      </c>
      <c r="AN10" s="13">
        <v>-554.29999999999995</v>
      </c>
      <c r="AO10" s="13">
        <v>3211</v>
      </c>
      <c r="AP10" s="13">
        <v>18.100000000000001</v>
      </c>
      <c r="AQ10" s="13">
        <v>99.3</v>
      </c>
      <c r="AR10" s="13">
        <v>-41.69</v>
      </c>
      <c r="AS10" s="13">
        <v>-306.8</v>
      </c>
      <c r="AT10" s="13">
        <v>613.5</v>
      </c>
      <c r="AU10" s="13">
        <v>10</v>
      </c>
      <c r="AV10" s="13">
        <v>99.3</v>
      </c>
      <c r="AW10">
        <f t="shared" si="1"/>
        <v>2597.5</v>
      </c>
      <c r="AX10"/>
      <c r="AY10" s="13" t="s">
        <v>1</v>
      </c>
      <c r="AZ10" s="13" t="s">
        <v>122</v>
      </c>
      <c r="BE10" s="13">
        <v>-57.94</v>
      </c>
      <c r="BF10" s="13">
        <v>-163</v>
      </c>
      <c r="BG10" s="13">
        <v>1225</v>
      </c>
      <c r="BH10" s="13">
        <v>34.9</v>
      </c>
      <c r="BI10" s="13">
        <v>107</v>
      </c>
      <c r="BK10" s="13" t="s">
        <v>104</v>
      </c>
      <c r="BL10" s="13">
        <v>105.8</v>
      </c>
      <c r="BM10" s="13">
        <v>96.62</v>
      </c>
      <c r="BN10" s="13">
        <v>244.1</v>
      </c>
      <c r="BO10" s="13">
        <v>116.1</v>
      </c>
      <c r="BP10" s="13">
        <v>156.4</v>
      </c>
      <c r="BQ10" s="13">
        <v>3.4609999999999999</v>
      </c>
      <c r="BR10" s="13">
        <v>47.24</v>
      </c>
      <c r="BS10" s="13">
        <v>298.7</v>
      </c>
      <c r="BT10" s="13">
        <v>116.1</v>
      </c>
      <c r="BU10" s="13">
        <v>156.4</v>
      </c>
      <c r="BV10" s="13">
        <f t="shared" si="8"/>
        <v>54.599999999999994</v>
      </c>
      <c r="BW10" s="13">
        <f t="shared" si="9"/>
        <v>0</v>
      </c>
    </row>
    <row r="11" spans="1:75" s="13" customFormat="1" ht="15" x14ac:dyDescent="0.25">
      <c r="B11" s="13" t="s">
        <v>143</v>
      </c>
      <c r="C11" s="13" t="s">
        <v>20</v>
      </c>
      <c r="D11" s="13">
        <v>30</v>
      </c>
      <c r="E11" s="13">
        <v>20</v>
      </c>
      <c r="G11" s="13" t="s">
        <v>107</v>
      </c>
      <c r="H11" s="13" t="s">
        <v>107</v>
      </c>
      <c r="I11" s="14" t="s">
        <v>149</v>
      </c>
      <c r="J11" s="13">
        <v>-108.7</v>
      </c>
      <c r="K11" s="13">
        <v>14.3</v>
      </c>
      <c r="L11" s="13">
        <v>-91.6</v>
      </c>
      <c r="M11" s="13">
        <v>8.75</v>
      </c>
      <c r="N11">
        <f t="shared" si="2"/>
        <v>-17.100000000000009</v>
      </c>
      <c r="O11" s="13" t="s">
        <v>149</v>
      </c>
      <c r="P11" s="13">
        <v>15.92</v>
      </c>
      <c r="Q11" s="13">
        <v>27.082000000000001</v>
      </c>
      <c r="R11" s="13">
        <v>-183.48</v>
      </c>
      <c r="S11">
        <f t="shared" si="3"/>
        <v>-210.56199999999998</v>
      </c>
      <c r="T11">
        <f t="shared" si="4"/>
        <v>-13.226256281407034</v>
      </c>
      <c r="U11" s="13">
        <v>-12.025</v>
      </c>
      <c r="V11" s="13">
        <v>-240.86</v>
      </c>
      <c r="W11">
        <f t="shared" si="5"/>
        <v>-228.83500000000001</v>
      </c>
      <c r="X11">
        <f t="shared" si="6"/>
        <v>-14.374057788944723</v>
      </c>
      <c r="Y11">
        <f t="shared" si="7"/>
        <v>-8.6782040444144809E-2</v>
      </c>
      <c r="Z11" s="13" t="s">
        <v>149</v>
      </c>
      <c r="AA11" s="13">
        <v>-15.8</v>
      </c>
      <c r="AB11" s="13">
        <v>-287.10000000000002</v>
      </c>
      <c r="AC11" s="13">
        <v>382</v>
      </c>
      <c r="AD11" s="13">
        <v>10</v>
      </c>
      <c r="AE11" s="13">
        <v>99.3</v>
      </c>
      <c r="AF11" s="13">
        <v>-43.99</v>
      </c>
      <c r="AG11" s="13">
        <v>-267.7</v>
      </c>
      <c r="AH11" s="13">
        <v>210.1</v>
      </c>
      <c r="AI11" s="13">
        <v>5</v>
      </c>
      <c r="AJ11" s="13">
        <v>99.3</v>
      </c>
      <c r="AK11">
        <f t="shared" si="0"/>
        <v>171.9</v>
      </c>
      <c r="AL11" s="13" t="s">
        <v>149</v>
      </c>
      <c r="AM11" s="13">
        <v>-1.032</v>
      </c>
      <c r="AN11" s="13">
        <v>-230.2</v>
      </c>
      <c r="AO11" s="13">
        <v>1133</v>
      </c>
      <c r="AP11" s="13">
        <v>15.4</v>
      </c>
      <c r="AQ11" s="13">
        <v>99.3</v>
      </c>
      <c r="AR11" s="13">
        <v>-30.2</v>
      </c>
      <c r="AS11" s="13">
        <v>-209.5</v>
      </c>
      <c r="AT11" s="13">
        <v>516</v>
      </c>
      <c r="AU11" s="13">
        <v>9.4</v>
      </c>
      <c r="AV11" s="13">
        <v>99.3</v>
      </c>
      <c r="AW11">
        <f t="shared" si="1"/>
        <v>617</v>
      </c>
      <c r="AX11"/>
      <c r="AY11" s="13" t="s">
        <v>1</v>
      </c>
      <c r="AZ11" s="13">
        <v>-4.1139999999999999</v>
      </c>
      <c r="BA11" s="13">
        <v>-207.9</v>
      </c>
      <c r="BB11" s="13">
        <v>4961</v>
      </c>
      <c r="BC11" s="13">
        <v>31.2</v>
      </c>
      <c r="BD11" s="13">
        <v>98.9</v>
      </c>
      <c r="BE11" s="13">
        <v>-27.64</v>
      </c>
      <c r="BF11" s="13">
        <v>-117.1</v>
      </c>
      <c r="BG11" s="13">
        <v>988.9</v>
      </c>
      <c r="BH11" s="13">
        <v>35.5</v>
      </c>
      <c r="BI11" s="13">
        <v>107</v>
      </c>
      <c r="BK11" s="13" t="s">
        <v>104</v>
      </c>
      <c r="BL11" s="13">
        <v>51.58</v>
      </c>
      <c r="BM11" s="13">
        <v>78.7</v>
      </c>
      <c r="BN11" s="13">
        <v>177.5</v>
      </c>
      <c r="BO11" s="13">
        <v>113.7</v>
      </c>
      <c r="BP11" s="13">
        <v>156.4</v>
      </c>
      <c r="BQ11" s="13">
        <v>10.15</v>
      </c>
      <c r="BR11" s="13">
        <v>38.5</v>
      </c>
      <c r="BS11" s="13">
        <v>165.2</v>
      </c>
      <c r="BT11" s="13">
        <v>116.7</v>
      </c>
      <c r="BU11" s="13">
        <v>156.1</v>
      </c>
      <c r="BV11" s="13">
        <f t="shared" si="8"/>
        <v>-12.300000000000011</v>
      </c>
      <c r="BW11" s="13">
        <f t="shared" si="9"/>
        <v>3</v>
      </c>
    </row>
    <row r="12" spans="1:75" s="13" customFormat="1" ht="15" x14ac:dyDescent="0.25">
      <c r="B12" s="13" t="s">
        <v>144</v>
      </c>
      <c r="C12" s="13" t="s">
        <v>20</v>
      </c>
      <c r="D12" s="13">
        <v>30</v>
      </c>
      <c r="E12" s="13">
        <v>20</v>
      </c>
      <c r="G12" s="13" t="s">
        <v>146</v>
      </c>
      <c r="I12" s="14" t="s">
        <v>148</v>
      </c>
      <c r="J12" s="13">
        <v>-101</v>
      </c>
      <c r="K12" s="13">
        <v>9.2769999999999992</v>
      </c>
      <c r="L12" s="13">
        <v>-94.16</v>
      </c>
      <c r="M12" s="13">
        <v>7.6719999999999997</v>
      </c>
      <c r="N12">
        <f t="shared" si="2"/>
        <v>-6.8400000000000034</v>
      </c>
      <c r="O12" s="13" t="s">
        <v>148</v>
      </c>
      <c r="P12" s="13">
        <v>14.25</v>
      </c>
      <c r="Q12" s="13">
        <v>48.469000000000001</v>
      </c>
      <c r="R12" s="13">
        <v>-282.63</v>
      </c>
      <c r="S12">
        <f t="shared" si="3"/>
        <v>-331.09899999999999</v>
      </c>
      <c r="T12">
        <f t="shared" si="4"/>
        <v>-23.235017543859648</v>
      </c>
      <c r="U12" s="13">
        <v>-36.215000000000003</v>
      </c>
      <c r="V12" s="13">
        <v>-313.18</v>
      </c>
      <c r="W12">
        <f t="shared" si="5"/>
        <v>-276.96500000000003</v>
      </c>
      <c r="X12">
        <f t="shared" si="6"/>
        <v>-19.436140350877196</v>
      </c>
      <c r="Y12">
        <f t="shared" si="7"/>
        <v>0.16349792660201315</v>
      </c>
      <c r="Z12" s="13" t="s">
        <v>148</v>
      </c>
      <c r="AA12" s="13">
        <v>29.51</v>
      </c>
      <c r="AB12" s="13">
        <v>-412.5</v>
      </c>
      <c r="AC12" s="13">
        <v>279.5</v>
      </c>
      <c r="AD12" s="13">
        <v>4</v>
      </c>
      <c r="AE12" s="13">
        <v>99.3</v>
      </c>
      <c r="AF12" s="13">
        <v>-43.82</v>
      </c>
      <c r="AG12" s="13">
        <v>-316.10000000000002</v>
      </c>
      <c r="AH12" s="13">
        <v>175.1</v>
      </c>
      <c r="AI12" s="13">
        <v>4</v>
      </c>
      <c r="AJ12" s="13">
        <v>99.3</v>
      </c>
      <c r="AK12">
        <f t="shared" si="0"/>
        <v>104.4</v>
      </c>
      <c r="AL12" s="13" t="s">
        <v>148</v>
      </c>
      <c r="AM12" s="13">
        <v>33.32</v>
      </c>
      <c r="AN12" s="13">
        <v>-350.3</v>
      </c>
      <c r="AO12" s="13">
        <v>1017</v>
      </c>
      <c r="AP12" s="13">
        <v>4</v>
      </c>
      <c r="AQ12" s="13">
        <v>99.3</v>
      </c>
      <c r="AR12" s="13">
        <v>-17.34</v>
      </c>
      <c r="AS12" s="13">
        <v>-280</v>
      </c>
      <c r="AT12" s="13">
        <v>476.6</v>
      </c>
      <c r="AU12" s="13">
        <v>6.7</v>
      </c>
      <c r="AV12" s="13">
        <v>99.3</v>
      </c>
      <c r="AW12">
        <f t="shared" si="1"/>
        <v>540.4</v>
      </c>
      <c r="AX12"/>
      <c r="AY12" s="13" t="s">
        <v>76</v>
      </c>
      <c r="AZ12" s="13">
        <v>7.9560000000000004</v>
      </c>
      <c r="BA12" s="13">
        <v>-229.9</v>
      </c>
      <c r="BB12" s="13">
        <v>2277</v>
      </c>
      <c r="BC12" s="13">
        <v>9.6999999999999993</v>
      </c>
      <c r="BD12" s="13">
        <v>98.9</v>
      </c>
      <c r="BE12" s="13">
        <v>-50.14</v>
      </c>
      <c r="BF12" s="13">
        <v>-117.9</v>
      </c>
      <c r="BG12" s="13">
        <v>844.9</v>
      </c>
      <c r="BH12" s="13">
        <v>34.5</v>
      </c>
      <c r="BI12" s="13">
        <v>107</v>
      </c>
      <c r="BK12" s="13" t="s">
        <v>109</v>
      </c>
      <c r="BL12" s="13">
        <v>35.590000000000003</v>
      </c>
      <c r="BM12" s="13">
        <v>71.739999999999995</v>
      </c>
      <c r="BN12" s="13">
        <v>299</v>
      </c>
      <c r="BO12" s="13">
        <v>113.1</v>
      </c>
      <c r="BP12" s="13">
        <v>156.4</v>
      </c>
      <c r="BQ12" s="13">
        <v>17.62</v>
      </c>
      <c r="BR12" s="13">
        <v>35.76</v>
      </c>
      <c r="BS12" s="13">
        <v>234.4</v>
      </c>
      <c r="BT12" s="13">
        <v>117</v>
      </c>
      <c r="BU12" s="13">
        <v>156.4</v>
      </c>
      <c r="BV12" s="13">
        <f t="shared" si="8"/>
        <v>-64.599999999999994</v>
      </c>
      <c r="BW12" s="13">
        <f t="shared" si="9"/>
        <v>3.9000000000000057</v>
      </c>
    </row>
    <row r="13" spans="1:75" s="13" customFormat="1" ht="15" x14ac:dyDescent="0.25">
      <c r="B13" s="13" t="s">
        <v>145</v>
      </c>
      <c r="C13" s="13" t="s">
        <v>20</v>
      </c>
      <c r="D13" s="13">
        <v>30</v>
      </c>
      <c r="E13">
        <v>20</v>
      </c>
      <c r="F13"/>
      <c r="G13" s="13" t="s">
        <v>107</v>
      </c>
      <c r="I13" s="14" t="s">
        <v>151</v>
      </c>
      <c r="J13" s="13">
        <v>-105.6</v>
      </c>
      <c r="K13" s="13">
        <v>7.88</v>
      </c>
      <c r="L13" s="13">
        <v>-91.7</v>
      </c>
      <c r="M13" s="13">
        <v>10.32</v>
      </c>
      <c r="N13">
        <f t="shared" si="2"/>
        <v>-13.899999999999991</v>
      </c>
      <c r="O13" s="13" t="s">
        <v>151</v>
      </c>
      <c r="P13" s="13">
        <v>13.44</v>
      </c>
      <c r="Q13" s="13">
        <v>90.566000000000003</v>
      </c>
      <c r="R13" s="13">
        <v>-250.72</v>
      </c>
      <c r="S13">
        <f>R13-Q13</f>
        <v>-341.286</v>
      </c>
      <c r="T13">
        <f>S13/P13</f>
        <v>-25.393303571428572</v>
      </c>
      <c r="U13" s="13">
        <v>-35.186</v>
      </c>
      <c r="V13" s="13">
        <v>-276.79000000000002</v>
      </c>
      <c r="W13">
        <f t="shared" si="5"/>
        <v>-241.60400000000001</v>
      </c>
      <c r="X13">
        <f t="shared" si="6"/>
        <v>-17.976488095238096</v>
      </c>
      <c r="Y13">
        <f t="shared" si="7"/>
        <v>0.29207761232514662</v>
      </c>
      <c r="Z13" s="13" t="s">
        <v>151</v>
      </c>
      <c r="AA13" s="13">
        <v>-92.77</v>
      </c>
      <c r="AB13" s="13">
        <v>-439.8</v>
      </c>
      <c r="AC13" s="13">
        <v>358.2</v>
      </c>
      <c r="AD13" s="13">
        <v>3.7</v>
      </c>
      <c r="AE13" s="13">
        <v>99.3</v>
      </c>
      <c r="AF13" s="13">
        <v>-13.42</v>
      </c>
      <c r="AG13" s="13">
        <v>-338.5</v>
      </c>
      <c r="AH13" s="13">
        <v>230</v>
      </c>
      <c r="AI13" s="13">
        <v>3.7</v>
      </c>
      <c r="AJ13" s="13">
        <v>99.3</v>
      </c>
      <c r="AK13">
        <f t="shared" si="0"/>
        <v>128.19999999999999</v>
      </c>
      <c r="AL13" s="13" t="s">
        <v>151</v>
      </c>
      <c r="AM13" s="13">
        <v>12.37</v>
      </c>
      <c r="AN13" s="13">
        <v>-281.3</v>
      </c>
      <c r="AO13" s="13">
        <v>820.9</v>
      </c>
      <c r="AP13" s="13">
        <v>12.4</v>
      </c>
      <c r="AQ13" s="13">
        <v>99.3</v>
      </c>
      <c r="AR13" s="13">
        <v>-13</v>
      </c>
      <c r="AS13" s="13">
        <v>-253.4</v>
      </c>
      <c r="AT13" s="13">
        <v>502.1</v>
      </c>
      <c r="AU13" s="13">
        <v>5.3</v>
      </c>
      <c r="AV13" s="13">
        <v>99.3</v>
      </c>
      <c r="AW13">
        <f t="shared" si="1"/>
        <v>318.79999999999995</v>
      </c>
      <c r="AX13"/>
      <c r="AY13" s="13" t="s">
        <v>151</v>
      </c>
      <c r="AZ13" s="13" t="s">
        <v>122</v>
      </c>
      <c r="BE13" s="13">
        <v>-36.200000000000003</v>
      </c>
      <c r="BF13" s="13">
        <v>-127.2</v>
      </c>
      <c r="BG13" s="13">
        <v>823.1</v>
      </c>
      <c r="BH13" s="13">
        <v>24.8</v>
      </c>
      <c r="BI13" s="13">
        <v>107</v>
      </c>
      <c r="BK13" s="13" t="s">
        <v>105</v>
      </c>
      <c r="BL13" s="13">
        <v>68.42</v>
      </c>
      <c r="BM13" s="13">
        <v>103.5</v>
      </c>
      <c r="BN13" s="13">
        <v>781.8</v>
      </c>
      <c r="BO13" s="13">
        <v>112.8</v>
      </c>
      <c r="BP13" s="13">
        <v>156.4</v>
      </c>
      <c r="BQ13" s="13">
        <v>11.22</v>
      </c>
      <c r="BR13" s="13">
        <v>37</v>
      </c>
      <c r="BS13" s="13">
        <v>224</v>
      </c>
      <c r="BT13" s="13">
        <v>118.2</v>
      </c>
      <c r="BU13" s="13">
        <v>156.4</v>
      </c>
      <c r="BV13" s="13">
        <f t="shared" si="8"/>
        <v>-557.79999999999995</v>
      </c>
      <c r="BW13" s="13">
        <f t="shared" si="9"/>
        <v>5.4000000000000057</v>
      </c>
    </row>
    <row r="14" spans="1:75" s="13" customFormat="1" ht="15" x14ac:dyDescent="0.25">
      <c r="B14" t="s">
        <v>74</v>
      </c>
      <c r="C14" s="13" t="s">
        <v>20</v>
      </c>
      <c r="D14" s="13">
        <v>30</v>
      </c>
      <c r="E14" s="13">
        <v>20</v>
      </c>
      <c r="G14" s="13" t="s">
        <v>113</v>
      </c>
      <c r="I14" s="14" t="s">
        <v>76</v>
      </c>
      <c r="J14" s="13">
        <v>-105</v>
      </c>
      <c r="K14" s="13">
        <v>6.6280000000000001</v>
      </c>
      <c r="L14" s="13">
        <v>-90.9</v>
      </c>
      <c r="M14" s="13">
        <v>9.0050000000000008</v>
      </c>
      <c r="N14">
        <f t="shared" si="2"/>
        <v>-14.099999999999994</v>
      </c>
      <c r="O14" s="14" t="s">
        <v>76</v>
      </c>
      <c r="S14"/>
      <c r="T14"/>
      <c r="W14"/>
      <c r="X14"/>
      <c r="Y14"/>
      <c r="Z14" s="14" t="s">
        <v>76</v>
      </c>
      <c r="AA14" s="13">
        <v>-109.5</v>
      </c>
      <c r="AB14" s="13">
        <v>-989.4</v>
      </c>
      <c r="AC14" s="13">
        <v>780.1</v>
      </c>
      <c r="AD14" s="13">
        <v>1.3</v>
      </c>
      <c r="AE14" s="13">
        <v>99.6</v>
      </c>
      <c r="AF14" s="13">
        <v>-109</v>
      </c>
      <c r="AG14" s="13">
        <v>-894.7</v>
      </c>
      <c r="AH14" s="13">
        <v>458.6</v>
      </c>
      <c r="AI14" s="13">
        <v>1.3</v>
      </c>
      <c r="AJ14" s="13">
        <v>99.6</v>
      </c>
      <c r="AK14">
        <f t="shared" si="0"/>
        <v>321.5</v>
      </c>
      <c r="AL14" s="14" t="s">
        <v>76</v>
      </c>
      <c r="AM14" s="13">
        <v>-83.7</v>
      </c>
      <c r="AN14" s="13">
        <v>-726.8</v>
      </c>
      <c r="AO14" s="13">
        <v>1622</v>
      </c>
      <c r="AP14" s="13">
        <v>8.6999999999999993</v>
      </c>
      <c r="AQ14" s="13">
        <v>99.6</v>
      </c>
      <c r="AR14" s="13">
        <v>-120.6</v>
      </c>
      <c r="AS14" s="13">
        <v>-485.6</v>
      </c>
      <c r="AT14" s="13">
        <v>666</v>
      </c>
      <c r="AU14" s="13">
        <v>6.7</v>
      </c>
      <c r="AV14" s="13">
        <v>99.6</v>
      </c>
      <c r="AW14">
        <f t="shared" si="1"/>
        <v>956</v>
      </c>
      <c r="AX14"/>
      <c r="AY14" s="14" t="s">
        <v>76</v>
      </c>
      <c r="AZ14" s="13">
        <v>-62.01</v>
      </c>
      <c r="BA14" s="13">
        <v>-168.8</v>
      </c>
      <c r="BB14" s="13">
        <v>1955</v>
      </c>
      <c r="BC14" s="13">
        <v>7.3</v>
      </c>
      <c r="BD14" s="13">
        <v>104</v>
      </c>
      <c r="BE14" s="13">
        <v>-128.69999999999999</v>
      </c>
      <c r="BF14" s="13">
        <v>-181.8</v>
      </c>
      <c r="BG14" s="13">
        <v>953.2</v>
      </c>
      <c r="BH14" s="13">
        <v>37.200000000000003</v>
      </c>
      <c r="BI14" s="13">
        <v>104</v>
      </c>
      <c r="BK14" s="14" t="s">
        <v>109</v>
      </c>
      <c r="BL14" s="13">
        <v>22.74</v>
      </c>
      <c r="BM14" s="13">
        <v>68.86</v>
      </c>
      <c r="BN14" s="13">
        <v>291.8</v>
      </c>
      <c r="BO14" s="13">
        <v>114.9</v>
      </c>
      <c r="BP14" s="13">
        <v>156.4</v>
      </c>
      <c r="BQ14" s="13">
        <v>10.15</v>
      </c>
      <c r="BR14" s="13">
        <v>54.02</v>
      </c>
      <c r="BS14" s="13">
        <v>402.9</v>
      </c>
      <c r="BT14" s="13">
        <v>111.9</v>
      </c>
      <c r="BU14" s="13">
        <v>156.4</v>
      </c>
      <c r="BV14" s="13">
        <f t="shared" si="8"/>
        <v>111.09999999999997</v>
      </c>
      <c r="BW14" s="13">
        <f t="shared" si="9"/>
        <v>-3</v>
      </c>
    </row>
    <row r="15" spans="1:75" s="13" customFormat="1" ht="15" x14ac:dyDescent="0.25">
      <c r="B15" t="s">
        <v>75</v>
      </c>
      <c r="C15" s="13" t="s">
        <v>20</v>
      </c>
      <c r="D15" s="13">
        <v>30</v>
      </c>
      <c r="E15">
        <v>20</v>
      </c>
      <c r="F15"/>
      <c r="G15" s="13" t="s">
        <v>113</v>
      </c>
      <c r="I15" s="14" t="s">
        <v>76</v>
      </c>
      <c r="J15" s="13">
        <v>-102.2</v>
      </c>
      <c r="K15" s="13">
        <v>8.2100000000000009</v>
      </c>
      <c r="L15" s="13">
        <v>-89.45</v>
      </c>
      <c r="M15" s="13">
        <v>11.34</v>
      </c>
      <c r="N15">
        <f t="shared" si="2"/>
        <v>-12.75</v>
      </c>
      <c r="O15" s="14" t="s">
        <v>76</v>
      </c>
      <c r="Z15" s="14" t="s">
        <v>76</v>
      </c>
      <c r="AA15" s="13">
        <v>-36.69</v>
      </c>
      <c r="AB15" s="13">
        <v>-313.2</v>
      </c>
      <c r="AC15" s="13">
        <v>1330</v>
      </c>
      <c r="AD15" s="13">
        <v>6.7</v>
      </c>
      <c r="AE15" s="13">
        <v>99.6</v>
      </c>
      <c r="AF15" s="13">
        <v>-44.61</v>
      </c>
      <c r="AG15" s="13">
        <v>-126.5</v>
      </c>
      <c r="AH15" s="13">
        <v>698</v>
      </c>
      <c r="AI15" s="13">
        <v>3.7</v>
      </c>
      <c r="AJ15" s="13">
        <v>99.6</v>
      </c>
      <c r="AK15" s="13">
        <f t="shared" si="0"/>
        <v>632</v>
      </c>
      <c r="AL15" s="14" t="s">
        <v>76</v>
      </c>
      <c r="AM15" s="13">
        <v>-19.329999999999998</v>
      </c>
      <c r="AN15" s="13">
        <v>-335.9</v>
      </c>
      <c r="AO15" s="13">
        <v>1344</v>
      </c>
      <c r="AP15" s="13">
        <v>3.7</v>
      </c>
      <c r="AQ15" s="13">
        <v>99.6</v>
      </c>
      <c r="AR15" s="13">
        <v>-47.31</v>
      </c>
      <c r="AS15" s="13">
        <v>-71.239999999999995</v>
      </c>
      <c r="AT15" s="13">
        <v>713.1</v>
      </c>
      <c r="AU15" s="13">
        <v>17.100000000000001</v>
      </c>
      <c r="AV15" s="13">
        <v>98.6</v>
      </c>
      <c r="AW15">
        <f t="shared" si="1"/>
        <v>630.9</v>
      </c>
      <c r="AY15" s="14" t="s">
        <v>76</v>
      </c>
      <c r="AZ15" s="13" t="s">
        <v>122</v>
      </c>
      <c r="BE15" s="13">
        <v>-28.53</v>
      </c>
      <c r="BF15" s="13">
        <v>-39.74</v>
      </c>
      <c r="BG15" s="13">
        <v>891.1</v>
      </c>
      <c r="BH15" s="13">
        <v>26.5</v>
      </c>
      <c r="BI15" s="13">
        <v>105.3</v>
      </c>
      <c r="BK15" s="14" t="s">
        <v>109</v>
      </c>
      <c r="BL15" s="13">
        <v>11.91</v>
      </c>
      <c r="BM15" s="13">
        <v>52.79</v>
      </c>
      <c r="BN15" s="13">
        <v>268.60000000000002</v>
      </c>
      <c r="BO15" s="13">
        <v>111.9</v>
      </c>
      <c r="BP15" s="13">
        <v>156.4</v>
      </c>
      <c r="BQ15" s="13" t="s">
        <v>121</v>
      </c>
    </row>
    <row r="16" spans="1:75" s="13" customFormat="1" x14ac:dyDescent="0.2">
      <c r="AO16"/>
      <c r="BS16" s="13">
        <f>AVERAGE(BS5:BS14)</f>
        <v>417.64</v>
      </c>
      <c r="BV16" s="13">
        <f>AVERAGE(BV5:BV14)</f>
        <v>58.379999999999995</v>
      </c>
      <c r="BW16" s="13">
        <f>AVERAGE(BW5:BW14)</f>
        <v>1.4700000000000031</v>
      </c>
    </row>
    <row r="17" spans="2:75" s="13" customFormat="1" x14ac:dyDescent="0.2">
      <c r="J17" s="13">
        <f>AVERAGE(J5:J15)</f>
        <v>-102.69272727272728</v>
      </c>
      <c r="K17" s="13">
        <f>AVERAGE(K5:K15)</f>
        <v>9.5160909090909076</v>
      </c>
      <c r="L17" s="13">
        <f>AVERAGE(L5:L15)</f>
        <v>-89.290909090909096</v>
      </c>
      <c r="M17" s="13">
        <f>AVERAGE(M5:M15)</f>
        <v>10.145636363636363</v>
      </c>
      <c r="N17" s="13">
        <f>AVERAGE(N5:N15)</f>
        <v>-13.401818181818184</v>
      </c>
      <c r="T17" s="13">
        <f>AVERAGE(T5:T13)</f>
        <v>-29.337780616380119</v>
      </c>
      <c r="X17" s="13">
        <f>AVERAGE(X5:X13)</f>
        <v>-24.250848321722312</v>
      </c>
      <c r="Y17" s="13">
        <f>AVERAGE(Y5:Y13)</f>
        <v>0.12057869625873685</v>
      </c>
      <c r="AC17" s="13">
        <f>AVERAGE(AC5:AC15)</f>
        <v>665.30000000000007</v>
      </c>
      <c r="AH17" s="13">
        <f>AVERAGE(AH5:AH15)</f>
        <v>356.83636363636361</v>
      </c>
      <c r="AK17" s="13">
        <f>AVERAGE(AK5:AK15)</f>
        <v>308.46363636363634</v>
      </c>
      <c r="AO17" s="13">
        <f>AVERAGE(AO5:AO15)</f>
        <v>1395.4818181818182</v>
      </c>
      <c r="AT17" s="13">
        <f>AVERAGE(AT5:AT15)</f>
        <v>559.83636363636367</v>
      </c>
      <c r="AW17" s="13">
        <f>AVERAGE(AW5:AW15)</f>
        <v>835.64545454545453</v>
      </c>
      <c r="BB17" s="13">
        <f>AVERAGE(BB5:BB15)</f>
        <v>3569.125</v>
      </c>
      <c r="BG17" s="13">
        <f>AVERAGE(BG5:BG15)</f>
        <v>1019.8090909090911</v>
      </c>
      <c r="BN17" s="13">
        <f>AVERAGE(BN5:BN15)</f>
        <v>351.01818181818186</v>
      </c>
      <c r="BS17" s="13">
        <f>STDEV(BS5:BS14)</f>
        <v>233.23072601086582</v>
      </c>
      <c r="BV17" s="13">
        <f>STDEV(BV5:BV14)</f>
        <v>273.30689221703375</v>
      </c>
      <c r="BW17" s="13">
        <f>STDEV(BW5:BW14)</f>
        <v>5.5603856780702641</v>
      </c>
    </row>
    <row r="18" spans="2:75" s="13" customFormat="1" x14ac:dyDescent="0.2">
      <c r="J18" s="13">
        <f>STDEV(J5:J15)</f>
        <v>5.2421161584022355</v>
      </c>
      <c r="K18" s="13">
        <f>STDEV(K5:K15)</f>
        <v>2.6533057665691508</v>
      </c>
      <c r="L18" s="13">
        <f>STDEV(L5:L15)</f>
        <v>6.8735834243070837</v>
      </c>
      <c r="M18" s="13">
        <f>STDEV(M5:M15)</f>
        <v>2.3032049962053853</v>
      </c>
      <c r="N18" s="13">
        <f>STDEV(N5:N15)</f>
        <v>6.8472210686990609</v>
      </c>
      <c r="Y18" s="13">
        <f>STDEV(Y5:Y13)</f>
        <v>0.17357455962919163</v>
      </c>
      <c r="AC18" s="13">
        <f>STDEV(AC5:AC15)</f>
        <v>368.90380588982811</v>
      </c>
      <c r="AH18" s="13">
        <f>STDEV(AH5:AH15)</f>
        <v>165.09357511864158</v>
      </c>
      <c r="AK18" s="13">
        <f>STDEV(AK5:AK15)</f>
        <v>219.10968154204085</v>
      </c>
      <c r="AO18" s="13">
        <f>STDEV(AO5:AO15)</f>
        <v>691.2384694418879</v>
      </c>
      <c r="AT18" s="13">
        <f>STDEV(AT5:AT15)</f>
        <v>141.61286857293177</v>
      </c>
      <c r="AW18" s="13">
        <f>STDEV(AW5:AW15)</f>
        <v>629.57173914278633</v>
      </c>
      <c r="BB18" s="13">
        <f>STDEV(BB5:BB15)</f>
        <v>2428.0303267993054</v>
      </c>
      <c r="BG18" s="13">
        <f>STDEV(BG5:BG15)</f>
        <v>403.54494038346036</v>
      </c>
      <c r="BN18" s="13">
        <f>STDEV(BN5:BN15)</f>
        <v>168.88474068536681</v>
      </c>
      <c r="BS18" s="13">
        <f>BS17/SQRT(10)</f>
        <v>73.754031452901316</v>
      </c>
      <c r="BV18" s="13">
        <f>BV17/SQRT(10)</f>
        <v>86.427227962797289</v>
      </c>
      <c r="BW18" s="13">
        <f>BW17/SQRT(10)</f>
        <v>1.7583483411681802</v>
      </c>
    </row>
    <row r="19" spans="2:75" s="13" customFormat="1" x14ac:dyDescent="0.2">
      <c r="J19" s="13">
        <f>J18/SQRT(11)</f>
        <v>1.580557491352679</v>
      </c>
      <c r="K19" s="13">
        <f>K18/SQRT(11)</f>
        <v>0.80000178925419851</v>
      </c>
      <c r="L19" s="13">
        <f>L18/SQRT(11)</f>
        <v>2.0724633803302575</v>
      </c>
      <c r="M19" s="13">
        <f>M18/SQRT(11)</f>
        <v>0.69444243524410865</v>
      </c>
      <c r="N19" s="13">
        <f>N18/SQRT(11)</f>
        <v>2.0645148310446455</v>
      </c>
      <c r="AC19" s="13">
        <f>AC18/SQRT(11)</f>
        <v>111.22868253369639</v>
      </c>
      <c r="AH19" s="13">
        <f>AH18/SQRT(11)</f>
        <v>49.777585815171648</v>
      </c>
      <c r="AK19" s="13">
        <f>AK18/SQRT(11)</f>
        <v>66.064054691746335</v>
      </c>
      <c r="AO19" s="13">
        <f>AO18/SQRT(11)</f>
        <v>208.416240345299</v>
      </c>
      <c r="AT19" s="13">
        <f>AT18/SQRT(11)</f>
        <v>42.697886412938786</v>
      </c>
      <c r="AW19" s="13">
        <f>AW18/SQRT(11)</f>
        <v>189.82302157710257</v>
      </c>
      <c r="BB19" s="13">
        <f>BB18/SQRT(8)</f>
        <v>858.43835450318886</v>
      </c>
      <c r="BG19" s="13">
        <f>BG18/SQRT(11)</f>
        <v>121.6733775725706</v>
      </c>
      <c r="BN19" s="13">
        <f>BN18/SQRT(11)</f>
        <v>50.920665242711884</v>
      </c>
    </row>
    <row r="20" spans="2:75" s="13" customFormat="1" x14ac:dyDescent="0.2"/>
    <row r="21" spans="2:75" x14ac:dyDescent="0.2">
      <c r="B21" t="s">
        <v>19</v>
      </c>
      <c r="C21" t="s">
        <v>20</v>
      </c>
      <c r="D21">
        <v>30</v>
      </c>
      <c r="E21">
        <v>10</v>
      </c>
      <c r="G21" t="s">
        <v>21</v>
      </c>
      <c r="H21" t="s">
        <v>21</v>
      </c>
      <c r="I21" t="s">
        <v>34</v>
      </c>
      <c r="O21" t="s">
        <v>34</v>
      </c>
      <c r="P21">
        <v>14.33</v>
      </c>
      <c r="Q21">
        <v>24.248000000000001</v>
      </c>
      <c r="R21">
        <v>-112.79</v>
      </c>
      <c r="S21">
        <f>R21-Q21</f>
        <v>-137.03800000000001</v>
      </c>
      <c r="T21">
        <f>S21/P21</f>
        <v>-9.5630146545708303</v>
      </c>
      <c r="U21">
        <v>-20.8</v>
      </c>
      <c r="V21">
        <v>-120.67</v>
      </c>
      <c r="W21">
        <f>V21-U21</f>
        <v>-99.87</v>
      </c>
      <c r="X21">
        <f>W21/P21</f>
        <v>-6.9692951849267271</v>
      </c>
      <c r="Y21">
        <f>(T21-X21)/T21</f>
        <v>0.27122404004728617</v>
      </c>
      <c r="Z21" t="s">
        <v>34</v>
      </c>
      <c r="AA21">
        <v>28.85</v>
      </c>
      <c r="AB21">
        <v>-197.4</v>
      </c>
      <c r="AC21">
        <v>378.9</v>
      </c>
      <c r="AD21">
        <v>3.2</v>
      </c>
      <c r="AE21">
        <v>96.9</v>
      </c>
      <c r="AF21">
        <v>-10.31</v>
      </c>
      <c r="AG21">
        <v>-132.80000000000001</v>
      </c>
      <c r="AH21">
        <v>160.6</v>
      </c>
      <c r="AI21">
        <v>3.2</v>
      </c>
      <c r="AJ21">
        <v>96.9</v>
      </c>
      <c r="AK21">
        <f t="shared" ref="AK21:AK31" si="10">AC21-AH21</f>
        <v>218.29999999999998</v>
      </c>
      <c r="AL21" t="s">
        <v>34</v>
      </c>
      <c r="AM21">
        <v>3.694</v>
      </c>
      <c r="AN21">
        <v>-147.80000000000001</v>
      </c>
      <c r="AO21">
        <v>1297</v>
      </c>
      <c r="AP21">
        <v>5.8</v>
      </c>
      <c r="AQ21">
        <v>96.9</v>
      </c>
      <c r="AR21">
        <v>-14.78</v>
      </c>
      <c r="AS21">
        <v>-97.13</v>
      </c>
      <c r="AT21">
        <v>362.5</v>
      </c>
      <c r="AU21">
        <v>5.8</v>
      </c>
      <c r="AV21">
        <v>96.9</v>
      </c>
      <c r="AW21">
        <f t="shared" ref="AW21:AW31" si="11">AO21-AT21</f>
        <v>934.5</v>
      </c>
      <c r="AY21" t="s">
        <v>34</v>
      </c>
      <c r="AZ21" t="s">
        <v>122</v>
      </c>
      <c r="BE21">
        <v>-11.88</v>
      </c>
      <c r="BF21">
        <v>-60.14</v>
      </c>
      <c r="BG21">
        <v>677.8</v>
      </c>
      <c r="BH21">
        <v>15.8</v>
      </c>
      <c r="BI21">
        <v>98.6</v>
      </c>
      <c r="BK21" t="s">
        <v>34</v>
      </c>
      <c r="BL21">
        <v>19.52</v>
      </c>
      <c r="BM21">
        <v>50.32</v>
      </c>
      <c r="BN21">
        <v>218.9</v>
      </c>
      <c r="BO21">
        <v>103</v>
      </c>
      <c r="BP21">
        <v>148.1</v>
      </c>
      <c r="BQ21">
        <v>1.1910000000000001</v>
      </c>
      <c r="BR21">
        <v>24.89</v>
      </c>
      <c r="BS21">
        <v>225.1</v>
      </c>
      <c r="BT21">
        <v>103</v>
      </c>
      <c r="BU21">
        <v>148.1</v>
      </c>
      <c r="BV21" s="13">
        <f t="shared" si="8"/>
        <v>6.1999999999999886</v>
      </c>
      <c r="BW21" s="13">
        <f t="shared" ref="BW21:BW31" si="12">BT21-BO21</f>
        <v>0</v>
      </c>
    </row>
    <row r="22" spans="2:75" x14ac:dyDescent="0.2">
      <c r="B22" t="s">
        <v>22</v>
      </c>
      <c r="C22" t="s">
        <v>23</v>
      </c>
      <c r="D22">
        <v>30</v>
      </c>
      <c r="E22">
        <v>10</v>
      </c>
      <c r="G22" t="s">
        <v>86</v>
      </c>
      <c r="I22" t="s">
        <v>35</v>
      </c>
      <c r="O22" t="s">
        <v>35</v>
      </c>
      <c r="P22">
        <v>7.55</v>
      </c>
      <c r="Q22">
        <v>-61.533000000000001</v>
      </c>
      <c r="R22">
        <v>-357.35</v>
      </c>
      <c r="S22">
        <f t="shared" ref="S22:S31" si="13">R22-Q22</f>
        <v>-295.81700000000001</v>
      </c>
      <c r="T22">
        <f t="shared" ref="T22:T31" si="14">S22/P22</f>
        <v>-39.181059602649007</v>
      </c>
      <c r="U22">
        <v>-57.783999999999999</v>
      </c>
      <c r="V22">
        <v>-401.4</v>
      </c>
      <c r="W22">
        <f t="shared" ref="W22:W31" si="15">V22-U22</f>
        <v>-343.61599999999999</v>
      </c>
      <c r="X22">
        <f t="shared" ref="X22:X31" si="16">W22/P22</f>
        <v>-45.512052980132452</v>
      </c>
      <c r="Y22">
        <f t="shared" ref="Y22:Y46" si="17">(T22-X22)/T22</f>
        <v>-0.16158300570961104</v>
      </c>
      <c r="Z22" t="s">
        <v>35</v>
      </c>
      <c r="AA22">
        <v>-51.28</v>
      </c>
      <c r="AB22">
        <v>-691</v>
      </c>
      <c r="AC22">
        <v>685</v>
      </c>
      <c r="AD22">
        <v>3.2</v>
      </c>
      <c r="AE22">
        <v>96.9</v>
      </c>
      <c r="AF22">
        <v>-45.02</v>
      </c>
      <c r="AG22">
        <v>-439.4</v>
      </c>
      <c r="AH22">
        <v>266.2</v>
      </c>
      <c r="AI22">
        <v>3.2</v>
      </c>
      <c r="AJ22">
        <v>96.9</v>
      </c>
      <c r="AK22">
        <f t="shared" si="10"/>
        <v>418.8</v>
      </c>
      <c r="AL22" t="s">
        <v>35</v>
      </c>
      <c r="AM22">
        <v>-31.65</v>
      </c>
      <c r="AN22">
        <v>-654.4</v>
      </c>
      <c r="AO22">
        <v>2853</v>
      </c>
      <c r="AP22">
        <v>4.9000000000000004</v>
      </c>
      <c r="AQ22">
        <v>96.9</v>
      </c>
      <c r="AR22">
        <v>-41.13</v>
      </c>
      <c r="AS22">
        <v>-350.5</v>
      </c>
      <c r="AT22">
        <v>400.6</v>
      </c>
      <c r="AU22">
        <v>5.8</v>
      </c>
      <c r="AV22">
        <v>96.9</v>
      </c>
      <c r="AW22">
        <f t="shared" si="11"/>
        <v>2452.4</v>
      </c>
      <c r="AY22" t="s">
        <v>35</v>
      </c>
      <c r="AZ22">
        <v>-21.08</v>
      </c>
      <c r="BA22">
        <v>-230.6</v>
      </c>
      <c r="BB22">
        <v>2080</v>
      </c>
      <c r="BC22">
        <v>15.8</v>
      </c>
      <c r="BD22">
        <v>98.6</v>
      </c>
      <c r="BE22">
        <v>-67.400000000000006</v>
      </c>
      <c r="BF22">
        <v>-238.9</v>
      </c>
      <c r="BG22">
        <v>779.7</v>
      </c>
      <c r="BH22">
        <v>16.8</v>
      </c>
      <c r="BI22">
        <v>98.6</v>
      </c>
      <c r="BK22" t="s">
        <v>35</v>
      </c>
      <c r="BL22">
        <v>17.59</v>
      </c>
      <c r="BM22">
        <v>47.46</v>
      </c>
      <c r="BN22">
        <v>179.2</v>
      </c>
      <c r="BO22">
        <v>106.5</v>
      </c>
      <c r="BP22">
        <v>148.1</v>
      </c>
      <c r="BQ22">
        <v>-30.28</v>
      </c>
      <c r="BR22">
        <v>77.739999999999995</v>
      </c>
      <c r="BS22">
        <v>734</v>
      </c>
      <c r="BT22">
        <v>106.5</v>
      </c>
      <c r="BU22">
        <v>148.13999999999999</v>
      </c>
      <c r="BV22" s="13">
        <f t="shared" si="8"/>
        <v>554.79999999999995</v>
      </c>
      <c r="BW22" s="13">
        <f t="shared" si="12"/>
        <v>0</v>
      </c>
    </row>
    <row r="23" spans="2:75" x14ac:dyDescent="0.2">
      <c r="B23" t="s">
        <v>87</v>
      </c>
      <c r="C23" t="s">
        <v>23</v>
      </c>
      <c r="D23">
        <v>30</v>
      </c>
      <c r="E23">
        <v>10</v>
      </c>
      <c r="G23" t="s">
        <v>86</v>
      </c>
      <c r="I23" t="s">
        <v>36</v>
      </c>
      <c r="O23" t="s">
        <v>36</v>
      </c>
      <c r="P23">
        <v>13.12</v>
      </c>
      <c r="Q23">
        <v>-51.488</v>
      </c>
      <c r="R23">
        <v>-461.65</v>
      </c>
      <c r="S23">
        <f t="shared" si="13"/>
        <v>-410.16199999999998</v>
      </c>
      <c r="T23">
        <f t="shared" si="14"/>
        <v>-31.262347560975609</v>
      </c>
      <c r="U23">
        <v>-87.534000000000006</v>
      </c>
      <c r="V23">
        <v>-468.4</v>
      </c>
      <c r="W23">
        <f t="shared" si="15"/>
        <v>-380.86599999999999</v>
      </c>
      <c r="X23">
        <f t="shared" si="16"/>
        <v>-29.029420731707319</v>
      </c>
      <c r="Y23">
        <f t="shared" si="17"/>
        <v>7.1425436778638621E-2</v>
      </c>
      <c r="Z23" t="s">
        <v>36</v>
      </c>
      <c r="AA23">
        <v>-51.16</v>
      </c>
      <c r="AB23">
        <v>-594.4</v>
      </c>
      <c r="AC23">
        <v>328.3</v>
      </c>
      <c r="AD23">
        <v>3.8</v>
      </c>
      <c r="AE23">
        <v>96.9</v>
      </c>
      <c r="AF23">
        <v>-69.56</v>
      </c>
      <c r="AG23">
        <v>-516.9</v>
      </c>
      <c r="AH23">
        <v>171.6</v>
      </c>
      <c r="AI23">
        <v>2.9</v>
      </c>
      <c r="AJ23">
        <v>96.9</v>
      </c>
      <c r="AK23">
        <f t="shared" si="10"/>
        <v>156.70000000000002</v>
      </c>
      <c r="AL23" t="s">
        <v>36</v>
      </c>
      <c r="AM23">
        <v>-22.17</v>
      </c>
      <c r="AN23">
        <v>-472.4</v>
      </c>
      <c r="AO23">
        <v>793</v>
      </c>
      <c r="AP23">
        <v>4.9000000000000004</v>
      </c>
      <c r="AQ23">
        <v>96.9</v>
      </c>
      <c r="AR23">
        <v>-53.81</v>
      </c>
      <c r="AS23">
        <v>-408.1</v>
      </c>
      <c r="AT23">
        <v>426.4</v>
      </c>
      <c r="AU23">
        <v>4.9000000000000004</v>
      </c>
      <c r="AV23">
        <v>96.9</v>
      </c>
      <c r="AW23">
        <f t="shared" si="11"/>
        <v>366.6</v>
      </c>
      <c r="AY23" t="s">
        <v>36</v>
      </c>
      <c r="AZ23">
        <v>-33.51</v>
      </c>
      <c r="BA23">
        <v>-286</v>
      </c>
      <c r="BB23">
        <v>1659</v>
      </c>
      <c r="BC23">
        <v>16.8</v>
      </c>
      <c r="BD23">
        <v>98.6</v>
      </c>
      <c r="BE23">
        <v>-39.39</v>
      </c>
      <c r="BF23">
        <v>-265.60000000000002</v>
      </c>
      <c r="BG23">
        <v>980.5</v>
      </c>
      <c r="BH23">
        <v>11.6</v>
      </c>
      <c r="BI23">
        <v>95.7</v>
      </c>
      <c r="BK23" t="s">
        <v>36</v>
      </c>
      <c r="BL23">
        <v>11.51</v>
      </c>
      <c r="BM23">
        <v>91.03</v>
      </c>
      <c r="BN23">
        <v>244.7</v>
      </c>
      <c r="BO23">
        <v>104</v>
      </c>
      <c r="BP23">
        <v>148.1</v>
      </c>
      <c r="BQ23">
        <v>-2.4950000000000001</v>
      </c>
      <c r="BR23">
        <v>63.69</v>
      </c>
      <c r="BS23">
        <v>226.5</v>
      </c>
      <c r="BT23">
        <v>107.9</v>
      </c>
      <c r="BU23">
        <v>149.30000000000001</v>
      </c>
      <c r="BV23" s="13">
        <f t="shared" si="8"/>
        <v>-18.199999999999989</v>
      </c>
      <c r="BW23" s="13">
        <f t="shared" si="12"/>
        <v>3.9000000000000057</v>
      </c>
    </row>
    <row r="24" spans="2:75" x14ac:dyDescent="0.2">
      <c r="B24" t="s">
        <v>88</v>
      </c>
      <c r="C24" t="s">
        <v>23</v>
      </c>
      <c r="D24">
        <v>30</v>
      </c>
      <c r="E24">
        <v>10</v>
      </c>
      <c r="G24" t="s">
        <v>86</v>
      </c>
      <c r="I24" t="s">
        <v>35</v>
      </c>
      <c r="O24" t="s">
        <v>35</v>
      </c>
      <c r="P24">
        <v>15.6</v>
      </c>
      <c r="Q24">
        <v>51.685000000000002</v>
      </c>
      <c r="R24">
        <v>-896.92</v>
      </c>
      <c r="S24">
        <f t="shared" si="13"/>
        <v>-948.60500000000002</v>
      </c>
      <c r="T24">
        <f t="shared" si="14"/>
        <v>-60.808012820512822</v>
      </c>
      <c r="U24">
        <v>-96.659000000000006</v>
      </c>
      <c r="V24">
        <v>-902.7</v>
      </c>
      <c r="W24">
        <f t="shared" si="15"/>
        <v>-806.04100000000005</v>
      </c>
      <c r="X24">
        <f t="shared" si="16"/>
        <v>-51.669294871794875</v>
      </c>
      <c r="Y24">
        <f t="shared" si="17"/>
        <v>0.15028805456433392</v>
      </c>
      <c r="Z24" t="s">
        <v>35</v>
      </c>
      <c r="AA24">
        <v>-26.82</v>
      </c>
      <c r="AB24">
        <v>-1451</v>
      </c>
      <c r="AC24">
        <v>485.1</v>
      </c>
      <c r="AD24">
        <v>3.8</v>
      </c>
      <c r="AE24">
        <v>96.9</v>
      </c>
      <c r="AF24">
        <v>-177.3</v>
      </c>
      <c r="AG24">
        <v>-1082</v>
      </c>
      <c r="AH24">
        <v>220.9</v>
      </c>
      <c r="AI24">
        <v>3.8</v>
      </c>
      <c r="AJ24">
        <v>96.9</v>
      </c>
      <c r="AK24">
        <f t="shared" si="10"/>
        <v>264.20000000000005</v>
      </c>
      <c r="AL24" t="s">
        <v>35</v>
      </c>
      <c r="AM24">
        <v>-1.327</v>
      </c>
      <c r="AN24">
        <v>-1111</v>
      </c>
      <c r="AO24">
        <v>1335</v>
      </c>
      <c r="AP24">
        <v>7.4</v>
      </c>
      <c r="AQ24">
        <v>96.9</v>
      </c>
      <c r="AR24">
        <v>-104.7</v>
      </c>
      <c r="AS24">
        <v>-814.7</v>
      </c>
      <c r="AT24">
        <v>481.5</v>
      </c>
      <c r="AU24">
        <v>7.4</v>
      </c>
      <c r="AV24">
        <v>96.9</v>
      </c>
      <c r="AW24">
        <f t="shared" si="11"/>
        <v>853.5</v>
      </c>
      <c r="AY24" t="s">
        <v>35</v>
      </c>
      <c r="AZ24">
        <v>-33.25</v>
      </c>
      <c r="BA24">
        <v>-420.9</v>
      </c>
      <c r="BB24">
        <v>2126</v>
      </c>
      <c r="BC24">
        <v>20.9</v>
      </c>
      <c r="BD24">
        <v>99.5</v>
      </c>
      <c r="BE24">
        <v>-121.9</v>
      </c>
      <c r="BF24">
        <v>-486.5</v>
      </c>
      <c r="BG24">
        <v>1217</v>
      </c>
      <c r="BH24">
        <v>20.9</v>
      </c>
      <c r="BI24">
        <v>99.5</v>
      </c>
      <c r="BK24" t="s">
        <v>35</v>
      </c>
      <c r="BL24">
        <v>145.80000000000001</v>
      </c>
      <c r="BM24">
        <v>200.6</v>
      </c>
      <c r="BN24">
        <v>251.1</v>
      </c>
      <c r="BO24">
        <v>106.2</v>
      </c>
      <c r="BP24">
        <v>149.30000000000001</v>
      </c>
      <c r="BQ24">
        <v>9.8379999999999992</v>
      </c>
      <c r="BR24">
        <v>130.6</v>
      </c>
      <c r="BS24">
        <v>220.3</v>
      </c>
      <c r="BT24">
        <v>106.2</v>
      </c>
      <c r="BU24">
        <v>149.30000000000001</v>
      </c>
      <c r="BV24" s="13">
        <f t="shared" si="8"/>
        <v>-30.799999999999983</v>
      </c>
      <c r="BW24" s="13">
        <f t="shared" si="12"/>
        <v>0</v>
      </c>
    </row>
    <row r="25" spans="2:75" x14ac:dyDescent="0.2">
      <c r="B25" t="s">
        <v>89</v>
      </c>
      <c r="C25" t="s">
        <v>23</v>
      </c>
      <c r="D25">
        <v>30</v>
      </c>
      <c r="E25">
        <v>10</v>
      </c>
      <c r="G25" t="s">
        <v>86</v>
      </c>
      <c r="I25" t="s">
        <v>37</v>
      </c>
      <c r="O25" t="s">
        <v>37</v>
      </c>
      <c r="P25">
        <v>15.87</v>
      </c>
      <c r="Q25">
        <v>-27.608000000000001</v>
      </c>
      <c r="R25">
        <v>-138.18</v>
      </c>
      <c r="S25">
        <f t="shared" si="13"/>
        <v>-110.572</v>
      </c>
      <c r="T25">
        <f t="shared" si="14"/>
        <v>-6.9673597983616888</v>
      </c>
      <c r="U25">
        <v>-68.891999999999996</v>
      </c>
      <c r="V25">
        <v>-207.8</v>
      </c>
      <c r="W25">
        <f t="shared" si="15"/>
        <v>-138.90800000000002</v>
      </c>
      <c r="X25">
        <f t="shared" si="16"/>
        <v>-8.7528670447385011</v>
      </c>
      <c r="Y25">
        <f t="shared" si="17"/>
        <v>-0.25626740947075216</v>
      </c>
      <c r="Z25" t="s">
        <v>37</v>
      </c>
      <c r="AA25">
        <v>-36.159999999999997</v>
      </c>
      <c r="AB25">
        <v>-252.8</v>
      </c>
      <c r="AC25">
        <v>787.6</v>
      </c>
      <c r="AD25">
        <v>8.1</v>
      </c>
      <c r="AE25">
        <v>69.599999999999994</v>
      </c>
      <c r="AF25">
        <v>-61.97</v>
      </c>
      <c r="AG25">
        <v>-207.7</v>
      </c>
      <c r="AH25">
        <v>359.6</v>
      </c>
      <c r="AI25">
        <v>5.5</v>
      </c>
      <c r="AJ25">
        <v>96.9</v>
      </c>
      <c r="AK25">
        <f t="shared" si="10"/>
        <v>428</v>
      </c>
      <c r="AL25" t="s">
        <v>37</v>
      </c>
      <c r="AM25">
        <v>-9.5380000000000003</v>
      </c>
      <c r="AN25">
        <v>-195.6</v>
      </c>
      <c r="AO25">
        <v>2043</v>
      </c>
      <c r="AP25">
        <v>7.4</v>
      </c>
      <c r="AQ25">
        <v>96.9</v>
      </c>
      <c r="AR25">
        <v>-24.49</v>
      </c>
      <c r="AS25">
        <v>-152.19999999999999</v>
      </c>
      <c r="AT25">
        <v>627.1</v>
      </c>
      <c r="AU25">
        <v>1</v>
      </c>
      <c r="AV25">
        <v>96.9</v>
      </c>
      <c r="AW25">
        <f t="shared" si="11"/>
        <v>1415.9</v>
      </c>
      <c r="AY25" t="s">
        <v>37</v>
      </c>
      <c r="AZ25" t="s">
        <v>122</v>
      </c>
      <c r="BE25">
        <v>-8.5890000000000004</v>
      </c>
      <c r="BF25">
        <v>-65.069999999999993</v>
      </c>
      <c r="BG25">
        <v>1232</v>
      </c>
      <c r="BH25">
        <v>9.1</v>
      </c>
      <c r="BI25">
        <v>99.5</v>
      </c>
      <c r="BK25" t="s">
        <v>37</v>
      </c>
      <c r="BL25">
        <v>29.38</v>
      </c>
      <c r="BM25">
        <v>52.47</v>
      </c>
      <c r="BN25">
        <v>308.39999999999998</v>
      </c>
      <c r="BO25">
        <v>103.5</v>
      </c>
      <c r="BP25">
        <v>149.30000000000001</v>
      </c>
      <c r="BQ25">
        <v>-8.5909999999999993</v>
      </c>
      <c r="BR25">
        <v>24.27</v>
      </c>
      <c r="BS25">
        <v>576.1</v>
      </c>
      <c r="BT25">
        <v>108.6</v>
      </c>
      <c r="BU25">
        <v>149.30000000000001</v>
      </c>
      <c r="BV25" s="13">
        <f t="shared" si="8"/>
        <v>267.70000000000005</v>
      </c>
      <c r="BW25" s="13">
        <f t="shared" si="12"/>
        <v>5.0999999999999943</v>
      </c>
    </row>
    <row r="26" spans="2:75" ht="15" x14ac:dyDescent="0.25">
      <c r="B26" t="s">
        <v>38</v>
      </c>
      <c r="C26" t="s">
        <v>20</v>
      </c>
      <c r="D26">
        <v>30</v>
      </c>
      <c r="E26">
        <v>10</v>
      </c>
      <c r="G26" t="s">
        <v>107</v>
      </c>
      <c r="I26" s="15" t="s">
        <v>104</v>
      </c>
      <c r="J26">
        <v>-88.43</v>
      </c>
      <c r="K26">
        <v>7.601</v>
      </c>
      <c r="L26">
        <v>-81.349999999999994</v>
      </c>
      <c r="M26">
        <v>7.9</v>
      </c>
      <c r="N26">
        <f t="shared" ref="N26:N31" si="18">J26-L26</f>
        <v>-7.0800000000000125</v>
      </c>
      <c r="O26" t="s">
        <v>104</v>
      </c>
      <c r="P26">
        <v>17.47</v>
      </c>
      <c r="Q26">
        <v>-133.59</v>
      </c>
      <c r="R26">
        <v>-740.87</v>
      </c>
      <c r="S26">
        <f t="shared" si="13"/>
        <v>-607.28</v>
      </c>
      <c r="T26">
        <f t="shared" si="14"/>
        <v>-34.761305094447629</v>
      </c>
      <c r="U26">
        <v>-163.56</v>
      </c>
      <c r="V26">
        <v>-724.3</v>
      </c>
      <c r="W26">
        <f t="shared" si="15"/>
        <v>-560.74</v>
      </c>
      <c r="X26">
        <f t="shared" si="16"/>
        <v>-32.097309673726393</v>
      </c>
      <c r="Y26">
        <f t="shared" si="17"/>
        <v>7.6636806744829367E-2</v>
      </c>
      <c r="Z26" t="s">
        <v>104</v>
      </c>
      <c r="AA26">
        <v>25.04</v>
      </c>
      <c r="AB26">
        <v>-944.6</v>
      </c>
      <c r="AC26">
        <v>183.9</v>
      </c>
      <c r="AD26">
        <v>3.8</v>
      </c>
      <c r="AE26">
        <v>785.5</v>
      </c>
      <c r="AF26">
        <v>-83.86</v>
      </c>
      <c r="AG26">
        <v>-892.9</v>
      </c>
      <c r="AH26">
        <v>153.6</v>
      </c>
      <c r="AI26">
        <v>2.5</v>
      </c>
      <c r="AJ26">
        <v>96.6</v>
      </c>
      <c r="AK26">
        <f t="shared" si="10"/>
        <v>30.300000000000011</v>
      </c>
      <c r="AL26" t="s">
        <v>104</v>
      </c>
      <c r="AM26">
        <v>-83.61</v>
      </c>
      <c r="AN26">
        <v>-677.3</v>
      </c>
      <c r="AO26">
        <v>505</v>
      </c>
      <c r="AP26">
        <v>8</v>
      </c>
      <c r="AQ26">
        <v>96.6</v>
      </c>
      <c r="AR26">
        <v>-92.56</v>
      </c>
      <c r="AS26">
        <v>-634.70000000000005</v>
      </c>
      <c r="AT26">
        <v>276.2</v>
      </c>
      <c r="AU26">
        <v>4.7</v>
      </c>
      <c r="AV26">
        <v>96.6</v>
      </c>
      <c r="AW26">
        <f t="shared" si="11"/>
        <v>228.8</v>
      </c>
      <c r="AY26" t="s">
        <v>1</v>
      </c>
      <c r="AZ26">
        <v>-36.270000000000003</v>
      </c>
      <c r="BA26">
        <v>-987.4</v>
      </c>
      <c r="BB26">
        <v>3222</v>
      </c>
      <c r="BC26">
        <v>9.1</v>
      </c>
      <c r="BD26">
        <v>99.5</v>
      </c>
      <c r="BE26">
        <v>-114.5</v>
      </c>
      <c r="BF26">
        <v>-444.3</v>
      </c>
      <c r="BG26">
        <v>717.7</v>
      </c>
      <c r="BH26">
        <v>15.1</v>
      </c>
      <c r="BI26">
        <v>99.5</v>
      </c>
      <c r="BK26" t="s">
        <v>104</v>
      </c>
      <c r="BL26">
        <v>64.569999999999993</v>
      </c>
      <c r="BM26">
        <v>83.64</v>
      </c>
      <c r="BN26">
        <v>151.4</v>
      </c>
      <c r="BO26">
        <v>111.3</v>
      </c>
      <c r="BP26">
        <v>151.30000000000001</v>
      </c>
      <c r="BQ26">
        <v>7.8419999999999996</v>
      </c>
      <c r="BR26">
        <v>91.03</v>
      </c>
      <c r="BS26">
        <v>213.1</v>
      </c>
      <c r="BT26">
        <v>112.4</v>
      </c>
      <c r="BU26">
        <v>156.4</v>
      </c>
      <c r="BV26" s="13">
        <f t="shared" si="8"/>
        <v>61.699999999999989</v>
      </c>
      <c r="BW26" s="13">
        <f t="shared" si="12"/>
        <v>1.1000000000000085</v>
      </c>
    </row>
    <row r="27" spans="2:75" ht="15" x14ac:dyDescent="0.25">
      <c r="B27" t="s">
        <v>162</v>
      </c>
      <c r="C27" t="s">
        <v>20</v>
      </c>
      <c r="D27">
        <v>30</v>
      </c>
      <c r="E27">
        <v>10</v>
      </c>
      <c r="G27" t="s">
        <v>107</v>
      </c>
      <c r="I27" s="15" t="s">
        <v>105</v>
      </c>
      <c r="J27">
        <v>-95.81</v>
      </c>
      <c r="K27">
        <v>14.68</v>
      </c>
      <c r="L27">
        <v>-79.930000000000007</v>
      </c>
      <c r="M27">
        <v>14.88</v>
      </c>
      <c r="N27">
        <f t="shared" si="18"/>
        <v>-15.879999999999995</v>
      </c>
      <c r="O27" t="s">
        <v>105</v>
      </c>
      <c r="P27">
        <v>8.9600000000000009</v>
      </c>
      <c r="Q27">
        <v>-24.245999999999999</v>
      </c>
      <c r="R27">
        <v>-183.98</v>
      </c>
      <c r="S27">
        <f t="shared" si="13"/>
        <v>-159.73399999999998</v>
      </c>
      <c r="T27">
        <f t="shared" si="14"/>
        <v>-17.827455357142853</v>
      </c>
      <c r="U27">
        <v>-32.08</v>
      </c>
      <c r="V27">
        <v>-147.52000000000001</v>
      </c>
      <c r="W27">
        <f t="shared" si="15"/>
        <v>-115.44000000000001</v>
      </c>
      <c r="X27">
        <f t="shared" si="16"/>
        <v>-12.883928571428571</v>
      </c>
      <c r="Y27">
        <f t="shared" si="17"/>
        <v>0.27729850877083134</v>
      </c>
      <c r="Z27" t="s">
        <v>105</v>
      </c>
      <c r="AA27">
        <v>-113.4</v>
      </c>
      <c r="AB27">
        <v>-582.70000000000005</v>
      </c>
      <c r="AC27">
        <v>491.2</v>
      </c>
      <c r="AD27">
        <v>4.7</v>
      </c>
      <c r="AE27">
        <v>86.9</v>
      </c>
      <c r="AF27">
        <v>-34.130000000000003</v>
      </c>
      <c r="AG27">
        <v>-160.4</v>
      </c>
      <c r="AH27">
        <v>393.5</v>
      </c>
      <c r="AI27">
        <v>2.2999999999999998</v>
      </c>
      <c r="AJ27">
        <v>96.9</v>
      </c>
      <c r="AK27">
        <f t="shared" si="10"/>
        <v>97.699999999999989</v>
      </c>
      <c r="AL27" t="s">
        <v>105</v>
      </c>
      <c r="AM27">
        <v>-8.9830000000000005</v>
      </c>
      <c r="AN27">
        <v>-158.9</v>
      </c>
      <c r="AO27">
        <v>550.1</v>
      </c>
      <c r="AP27">
        <v>5.8</v>
      </c>
      <c r="AQ27">
        <v>96.9</v>
      </c>
      <c r="AR27">
        <v>-20.47</v>
      </c>
      <c r="AS27">
        <v>-118.1</v>
      </c>
      <c r="AT27">
        <v>562.79999999999995</v>
      </c>
      <c r="AU27">
        <v>4.3</v>
      </c>
      <c r="AV27">
        <v>96.9</v>
      </c>
      <c r="AW27">
        <f t="shared" si="11"/>
        <v>-12.699999999999932</v>
      </c>
      <c r="AY27" t="s">
        <v>151</v>
      </c>
      <c r="AZ27">
        <v>-9.9700000000000006</v>
      </c>
      <c r="BA27">
        <v>-111.8</v>
      </c>
      <c r="BB27">
        <v>1930</v>
      </c>
      <c r="BC27">
        <v>7.3</v>
      </c>
      <c r="BD27">
        <v>99.5</v>
      </c>
      <c r="BE27">
        <v>-6.5140000000000002</v>
      </c>
      <c r="BF27">
        <v>-83.71</v>
      </c>
      <c r="BG27">
        <v>979.3</v>
      </c>
      <c r="BH27">
        <v>7.3</v>
      </c>
      <c r="BI27">
        <v>99.5</v>
      </c>
      <c r="BK27" t="s">
        <v>105</v>
      </c>
      <c r="BL27">
        <v>-18.489999999999998</v>
      </c>
      <c r="BM27">
        <v>42.7</v>
      </c>
      <c r="BN27">
        <v>707.2</v>
      </c>
      <c r="BO27">
        <v>112.4</v>
      </c>
      <c r="BP27">
        <v>156.4</v>
      </c>
      <c r="BQ27">
        <v>-1.79</v>
      </c>
      <c r="BR27">
        <v>19.309999999999999</v>
      </c>
      <c r="BS27">
        <v>400.6</v>
      </c>
      <c r="BT27">
        <v>112.4</v>
      </c>
      <c r="BU27">
        <v>156.4</v>
      </c>
      <c r="BV27" s="13">
        <f t="shared" si="8"/>
        <v>-306.60000000000002</v>
      </c>
      <c r="BW27" s="13">
        <f t="shared" si="12"/>
        <v>0</v>
      </c>
    </row>
    <row r="28" spans="2:75" ht="15" x14ac:dyDescent="0.25">
      <c r="B28" t="s">
        <v>106</v>
      </c>
      <c r="C28" t="s">
        <v>20</v>
      </c>
      <c r="D28">
        <v>30</v>
      </c>
      <c r="E28">
        <v>10</v>
      </c>
      <c r="G28" t="s">
        <v>107</v>
      </c>
      <c r="I28" s="15" t="s">
        <v>164</v>
      </c>
      <c r="J28">
        <v>-99.31</v>
      </c>
      <c r="K28">
        <v>5.5380000000000003</v>
      </c>
      <c r="L28">
        <v>-82.34</v>
      </c>
      <c r="M28">
        <v>17.43</v>
      </c>
      <c r="N28">
        <f t="shared" si="18"/>
        <v>-16.97</v>
      </c>
      <c r="O28" t="s">
        <v>164</v>
      </c>
      <c r="P28">
        <v>5.9</v>
      </c>
      <c r="Q28">
        <v>30.719000000000001</v>
      </c>
      <c r="R28">
        <v>-197.77</v>
      </c>
      <c r="S28">
        <f t="shared" si="13"/>
        <v>-228.489</v>
      </c>
      <c r="T28">
        <f t="shared" si="14"/>
        <v>-38.726949152542375</v>
      </c>
      <c r="U28">
        <v>-14.903</v>
      </c>
      <c r="V28">
        <v>-126.14</v>
      </c>
      <c r="W28">
        <f t="shared" si="15"/>
        <v>-111.23699999999999</v>
      </c>
      <c r="X28">
        <f t="shared" si="16"/>
        <v>-18.853728813559322</v>
      </c>
      <c r="Y28">
        <f t="shared" si="17"/>
        <v>0.51316255924792886</v>
      </c>
      <c r="Z28" t="s">
        <v>164</v>
      </c>
      <c r="AA28">
        <v>-72.84</v>
      </c>
      <c r="AB28">
        <v>-267.89999999999998</v>
      </c>
      <c r="AC28">
        <v>308.7</v>
      </c>
      <c r="AD28">
        <v>3</v>
      </c>
      <c r="AE28">
        <v>96.9</v>
      </c>
      <c r="AF28">
        <v>-23.32</v>
      </c>
      <c r="AG28">
        <v>-170.4</v>
      </c>
      <c r="AH28">
        <v>493.1</v>
      </c>
      <c r="AI28">
        <v>3</v>
      </c>
      <c r="AJ28">
        <v>96.9</v>
      </c>
      <c r="AK28">
        <f t="shared" si="10"/>
        <v>-184.40000000000003</v>
      </c>
      <c r="AL28" t="s">
        <v>164</v>
      </c>
      <c r="AM28">
        <v>8.9359999999999999</v>
      </c>
      <c r="AN28">
        <v>-327.3</v>
      </c>
      <c r="AO28">
        <v>2441</v>
      </c>
      <c r="AP28">
        <v>6.3</v>
      </c>
      <c r="AQ28">
        <v>96.9</v>
      </c>
      <c r="AR28">
        <v>-13.47</v>
      </c>
      <c r="AS28">
        <v>-97.8</v>
      </c>
      <c r="AT28">
        <v>497.5</v>
      </c>
      <c r="AU28">
        <v>6.3</v>
      </c>
      <c r="AV28">
        <v>98.9</v>
      </c>
      <c r="AW28">
        <f t="shared" si="11"/>
        <v>1943.5</v>
      </c>
      <c r="AY28" t="s">
        <v>164</v>
      </c>
      <c r="AZ28" t="s">
        <v>122</v>
      </c>
      <c r="BE28" t="s">
        <v>123</v>
      </c>
      <c r="BK28" t="s">
        <v>164</v>
      </c>
      <c r="BL28">
        <v>-3.319</v>
      </c>
      <c r="BM28">
        <v>47.04</v>
      </c>
      <c r="BN28">
        <v>566.5</v>
      </c>
      <c r="BO28">
        <v>112.4</v>
      </c>
      <c r="BP28">
        <v>156.4</v>
      </c>
      <c r="BQ28">
        <v>-6.7240000000000002</v>
      </c>
      <c r="BR28">
        <v>13.75</v>
      </c>
      <c r="BS28">
        <v>250.5</v>
      </c>
      <c r="BT28">
        <v>119.8</v>
      </c>
      <c r="BU28">
        <v>156.4</v>
      </c>
      <c r="BV28" s="13">
        <f t="shared" si="8"/>
        <v>-316</v>
      </c>
      <c r="BW28" s="13">
        <f t="shared" si="12"/>
        <v>7.3999999999999915</v>
      </c>
    </row>
    <row r="29" spans="2:75" ht="15" x14ac:dyDescent="0.25">
      <c r="B29" t="s">
        <v>163</v>
      </c>
      <c r="C29" t="s">
        <v>20</v>
      </c>
      <c r="D29">
        <v>30</v>
      </c>
      <c r="E29">
        <v>10</v>
      </c>
      <c r="G29" t="s">
        <v>107</v>
      </c>
      <c r="I29" s="15" t="s">
        <v>108</v>
      </c>
      <c r="J29">
        <v>-101</v>
      </c>
      <c r="K29">
        <v>7.7240000000000002</v>
      </c>
      <c r="L29">
        <v>-88.08</v>
      </c>
      <c r="M29">
        <v>14</v>
      </c>
      <c r="N29">
        <f t="shared" si="18"/>
        <v>-12.920000000000002</v>
      </c>
      <c r="O29" t="s">
        <v>108</v>
      </c>
      <c r="P29">
        <v>5.78</v>
      </c>
      <c r="Q29">
        <v>-18.530999999999999</v>
      </c>
      <c r="R29">
        <v>-147.34</v>
      </c>
      <c r="S29">
        <f t="shared" si="13"/>
        <v>-128.809</v>
      </c>
      <c r="T29">
        <f t="shared" si="14"/>
        <v>-22.285294117647059</v>
      </c>
      <c r="U29">
        <v>-24.146000000000001</v>
      </c>
      <c r="V29">
        <v>-125.4</v>
      </c>
      <c r="W29">
        <f t="shared" si="15"/>
        <v>-101.254</v>
      </c>
      <c r="X29">
        <f t="shared" si="16"/>
        <v>-17.517993079584777</v>
      </c>
      <c r="Y29">
        <f t="shared" si="17"/>
        <v>0.2139213874806884</v>
      </c>
      <c r="Z29" t="s">
        <v>108</v>
      </c>
      <c r="AA29">
        <v>-11.92</v>
      </c>
      <c r="AB29">
        <v>-206</v>
      </c>
      <c r="AC29">
        <v>596.9</v>
      </c>
      <c r="AD29">
        <v>6.3</v>
      </c>
      <c r="AE29">
        <v>98.6</v>
      </c>
      <c r="AF29">
        <v>-42.39</v>
      </c>
      <c r="AG29">
        <v>-145</v>
      </c>
      <c r="AH29">
        <v>286.5</v>
      </c>
      <c r="AI29">
        <v>4.3</v>
      </c>
      <c r="AJ29">
        <v>98.6</v>
      </c>
      <c r="AK29">
        <f t="shared" si="10"/>
        <v>310.39999999999998</v>
      </c>
      <c r="AL29" t="s">
        <v>108</v>
      </c>
      <c r="AM29">
        <v>-10.88</v>
      </c>
      <c r="AN29">
        <v>-110.9</v>
      </c>
      <c r="AO29">
        <v>666.5</v>
      </c>
      <c r="AP29">
        <v>7.4</v>
      </c>
      <c r="AQ29">
        <v>98.6</v>
      </c>
      <c r="AR29">
        <v>-21.8</v>
      </c>
      <c r="AS29">
        <v>-72.73</v>
      </c>
      <c r="AT29">
        <v>420.7</v>
      </c>
      <c r="AU29">
        <v>7.7</v>
      </c>
      <c r="AV29">
        <v>78.5</v>
      </c>
      <c r="AW29">
        <f t="shared" si="11"/>
        <v>245.8</v>
      </c>
      <c r="AY29" t="s">
        <v>108</v>
      </c>
      <c r="AZ29" t="s">
        <v>122</v>
      </c>
      <c r="BE29">
        <v>-10.38</v>
      </c>
      <c r="BF29">
        <v>-55.07</v>
      </c>
      <c r="BG29">
        <v>757.3</v>
      </c>
      <c r="BH29">
        <v>15.1</v>
      </c>
      <c r="BI29">
        <v>105</v>
      </c>
      <c r="BK29" t="s">
        <v>108</v>
      </c>
      <c r="BL29">
        <v>8.8239999999999998</v>
      </c>
      <c r="BM29">
        <v>36.9</v>
      </c>
      <c r="BN29">
        <v>518.29999999999995</v>
      </c>
      <c r="BO29">
        <v>116.4</v>
      </c>
      <c r="BP29">
        <v>156.4</v>
      </c>
      <c r="BQ29">
        <v>-2.835</v>
      </c>
      <c r="BR29">
        <v>12.54</v>
      </c>
      <c r="BS29">
        <v>286.89999999999998</v>
      </c>
      <c r="BT29">
        <v>111.3</v>
      </c>
      <c r="BU29">
        <v>156.4</v>
      </c>
      <c r="BV29" s="13">
        <f t="shared" si="8"/>
        <v>-231.39999999999998</v>
      </c>
      <c r="BW29" s="13">
        <f t="shared" si="12"/>
        <v>-5.1000000000000085</v>
      </c>
    </row>
    <row r="30" spans="2:75" ht="15" x14ac:dyDescent="0.25">
      <c r="B30" t="s">
        <v>110</v>
      </c>
      <c r="C30" t="s">
        <v>20</v>
      </c>
      <c r="D30">
        <v>30</v>
      </c>
      <c r="E30">
        <v>10</v>
      </c>
      <c r="G30" t="s">
        <v>107</v>
      </c>
      <c r="I30" s="15" t="s">
        <v>109</v>
      </c>
      <c r="J30">
        <v>-103</v>
      </c>
      <c r="K30">
        <v>9.99</v>
      </c>
      <c r="L30">
        <v>-88.24</v>
      </c>
      <c r="M30">
        <v>8.3089999999999993</v>
      </c>
      <c r="N30">
        <f t="shared" si="18"/>
        <v>-14.760000000000005</v>
      </c>
      <c r="O30" t="s">
        <v>109</v>
      </c>
      <c r="P30">
        <v>9.1</v>
      </c>
      <c r="Q30">
        <v>-79.926000000000002</v>
      </c>
      <c r="R30">
        <v>-466.73</v>
      </c>
      <c r="S30">
        <f t="shared" si="13"/>
        <v>-386.80400000000003</v>
      </c>
      <c r="T30">
        <f t="shared" si="14"/>
        <v>-42.505934065934071</v>
      </c>
      <c r="U30">
        <v>-79.686999999999998</v>
      </c>
      <c r="V30">
        <v>-447.08</v>
      </c>
      <c r="W30">
        <f t="shared" si="15"/>
        <v>-367.39299999999997</v>
      </c>
      <c r="X30">
        <f t="shared" si="16"/>
        <v>-40.372857142857143</v>
      </c>
      <c r="Y30">
        <f t="shared" si="17"/>
        <v>5.0183038438072099E-2</v>
      </c>
      <c r="Z30" t="s">
        <v>109</v>
      </c>
      <c r="AA30">
        <v>-65.69</v>
      </c>
      <c r="AB30">
        <v>-676.5</v>
      </c>
      <c r="AC30">
        <v>543.4</v>
      </c>
      <c r="AD30">
        <v>2.2999999999999998</v>
      </c>
      <c r="AE30">
        <v>97.6</v>
      </c>
      <c r="AF30">
        <v>-91.63</v>
      </c>
      <c r="AG30">
        <v>-487.5</v>
      </c>
      <c r="AH30">
        <v>263.39999999999998</v>
      </c>
      <c r="AI30">
        <v>3.7</v>
      </c>
      <c r="AJ30">
        <v>97.6</v>
      </c>
      <c r="AK30">
        <f t="shared" si="10"/>
        <v>280</v>
      </c>
      <c r="AL30" t="s">
        <v>109</v>
      </c>
      <c r="AM30">
        <v>-84.58</v>
      </c>
      <c r="AN30">
        <v>-372.5</v>
      </c>
      <c r="AO30">
        <v>813.1</v>
      </c>
      <c r="AP30">
        <v>10.4</v>
      </c>
      <c r="AQ30">
        <v>97.6</v>
      </c>
      <c r="AR30">
        <v>-77.5</v>
      </c>
      <c r="AS30">
        <v>-348.3</v>
      </c>
      <c r="AT30">
        <v>395.6</v>
      </c>
      <c r="AU30">
        <v>8</v>
      </c>
      <c r="AV30">
        <v>97.6</v>
      </c>
      <c r="AW30">
        <f t="shared" si="11"/>
        <v>417.5</v>
      </c>
      <c r="AY30" t="s">
        <v>76</v>
      </c>
      <c r="AZ30" t="s">
        <v>122</v>
      </c>
      <c r="BE30">
        <v>-67.69</v>
      </c>
      <c r="BF30">
        <v>-238.3</v>
      </c>
      <c r="BG30">
        <v>1013</v>
      </c>
      <c r="BH30">
        <v>19.399999999999999</v>
      </c>
      <c r="BI30">
        <v>105</v>
      </c>
      <c r="BK30" t="s">
        <v>109</v>
      </c>
      <c r="BL30">
        <v>1.5169999999999999</v>
      </c>
      <c r="BM30">
        <v>58.45</v>
      </c>
      <c r="BN30">
        <v>284.60000000000002</v>
      </c>
      <c r="BO30">
        <v>111.3</v>
      </c>
      <c r="BP30">
        <v>156.4</v>
      </c>
      <c r="BQ30">
        <v>-2.2669999999999999</v>
      </c>
      <c r="BR30">
        <v>45.81</v>
      </c>
      <c r="BS30">
        <v>247.7</v>
      </c>
      <c r="BT30">
        <v>118.2</v>
      </c>
      <c r="BU30">
        <v>156.4</v>
      </c>
      <c r="BV30" s="13">
        <f t="shared" si="8"/>
        <v>-36.900000000000034</v>
      </c>
      <c r="BW30" s="13">
        <f t="shared" si="12"/>
        <v>6.9000000000000057</v>
      </c>
    </row>
    <row r="31" spans="2:75" ht="15" x14ac:dyDescent="0.25">
      <c r="B31" t="s">
        <v>65</v>
      </c>
      <c r="C31" t="s">
        <v>20</v>
      </c>
      <c r="D31">
        <v>30</v>
      </c>
      <c r="E31">
        <v>10</v>
      </c>
      <c r="G31" t="s">
        <v>107</v>
      </c>
      <c r="I31" s="15" t="s">
        <v>109</v>
      </c>
      <c r="J31">
        <v>-101.5</v>
      </c>
      <c r="K31">
        <v>10.93</v>
      </c>
      <c r="L31">
        <v>-80.569999999999993</v>
      </c>
      <c r="M31">
        <v>5.5339999999999998</v>
      </c>
      <c r="N31">
        <f t="shared" si="18"/>
        <v>-20.930000000000007</v>
      </c>
      <c r="O31" t="s">
        <v>109</v>
      </c>
      <c r="P31">
        <v>12.92</v>
      </c>
      <c r="Q31">
        <v>44.04</v>
      </c>
      <c r="R31">
        <v>-303.08999999999997</v>
      </c>
      <c r="S31">
        <f t="shared" si="13"/>
        <v>-347.13</v>
      </c>
      <c r="T31">
        <f t="shared" si="14"/>
        <v>-26.867647058823529</v>
      </c>
      <c r="U31">
        <v>-43.317999999999998</v>
      </c>
      <c r="V31">
        <v>-223.23</v>
      </c>
      <c r="W31">
        <f t="shared" si="15"/>
        <v>-179.91199999999998</v>
      </c>
      <c r="X31">
        <f t="shared" si="16"/>
        <v>-13.925077399380804</v>
      </c>
      <c r="Y31">
        <f t="shared" si="17"/>
        <v>0.48171578371215396</v>
      </c>
      <c r="Z31" t="s">
        <v>109</v>
      </c>
      <c r="AA31">
        <v>-2.6779999999999999</v>
      </c>
      <c r="AB31">
        <v>-452.5</v>
      </c>
      <c r="AC31">
        <v>401.9</v>
      </c>
      <c r="AD31">
        <v>5</v>
      </c>
      <c r="AE31">
        <v>97.6</v>
      </c>
      <c r="AF31">
        <v>-36.520000000000003</v>
      </c>
      <c r="AG31">
        <v>-241.5</v>
      </c>
      <c r="AH31">
        <v>212</v>
      </c>
      <c r="AI31">
        <v>2.6</v>
      </c>
      <c r="AJ31">
        <v>97.6</v>
      </c>
      <c r="AK31">
        <f t="shared" si="10"/>
        <v>189.89999999999998</v>
      </c>
      <c r="AL31" t="s">
        <v>109</v>
      </c>
      <c r="AM31">
        <v>8.9839000000000002</v>
      </c>
      <c r="AN31">
        <v>-349.1</v>
      </c>
      <c r="AO31">
        <v>989.2</v>
      </c>
      <c r="AP31">
        <v>9.4</v>
      </c>
      <c r="AQ31">
        <v>97.6</v>
      </c>
      <c r="AR31">
        <v>-27.37</v>
      </c>
      <c r="AS31">
        <v>-191.7</v>
      </c>
      <c r="AT31">
        <v>276.89999999999998</v>
      </c>
      <c r="AU31">
        <v>5.3</v>
      </c>
      <c r="AV31">
        <v>97.6</v>
      </c>
      <c r="AW31">
        <f t="shared" si="11"/>
        <v>712.30000000000007</v>
      </c>
      <c r="AY31" t="s">
        <v>76</v>
      </c>
      <c r="AZ31">
        <v>15.47</v>
      </c>
      <c r="BA31">
        <v>-383.2</v>
      </c>
      <c r="BB31">
        <v>5262</v>
      </c>
      <c r="BC31">
        <v>5</v>
      </c>
      <c r="BD31">
        <v>105</v>
      </c>
      <c r="BE31">
        <v>-29.96</v>
      </c>
      <c r="BF31">
        <v>-136.69999999999999</v>
      </c>
      <c r="BG31">
        <v>659.6</v>
      </c>
      <c r="BH31">
        <v>13.4</v>
      </c>
      <c r="BI31">
        <v>105</v>
      </c>
      <c r="BK31" t="s">
        <v>109</v>
      </c>
      <c r="BL31">
        <v>39.07</v>
      </c>
      <c r="BM31">
        <v>41.57</v>
      </c>
      <c r="BN31">
        <v>348.2</v>
      </c>
      <c r="BO31">
        <v>114.7</v>
      </c>
      <c r="BP31">
        <v>156.4</v>
      </c>
      <c r="BQ31">
        <v>0.44790000000000002</v>
      </c>
      <c r="BR31">
        <v>41.82</v>
      </c>
      <c r="BS31">
        <v>417</v>
      </c>
      <c r="BT31">
        <v>111.3</v>
      </c>
      <c r="BU31">
        <v>156.4</v>
      </c>
      <c r="BV31" s="13">
        <f t="shared" si="8"/>
        <v>68.800000000000011</v>
      </c>
      <c r="BW31" s="13">
        <f t="shared" si="12"/>
        <v>-3.4000000000000057</v>
      </c>
    </row>
    <row r="32" spans="2:75" x14ac:dyDescent="0.2">
      <c r="BW32" s="13"/>
    </row>
    <row r="33" spans="1:75" x14ac:dyDescent="0.2">
      <c r="J33">
        <f>AVERAGE(J26:J31)</f>
        <v>-98.174999999999997</v>
      </c>
      <c r="K33">
        <f>AVERAGE(K26:K31)</f>
        <v>9.4105000000000008</v>
      </c>
      <c r="L33">
        <f>AVERAGE(L26:L31)</f>
        <v>-83.418333333333337</v>
      </c>
      <c r="M33">
        <f>AVERAGE(M26:M31)</f>
        <v>11.342166666666666</v>
      </c>
      <c r="N33">
        <f>AVERAGE(N26:N31)</f>
        <v>-14.756666666666669</v>
      </c>
      <c r="T33">
        <f>AVERAGE(T21:T31)</f>
        <v>-30.068761753055227</v>
      </c>
      <c r="X33">
        <f>AVERAGE(X21:X31)</f>
        <v>-25.234893226712448</v>
      </c>
      <c r="Y33">
        <f>AVERAGE(Y21:Y31)</f>
        <v>0.15345501823676358</v>
      </c>
      <c r="AC33">
        <f>AVERAGE(AC21:AC31)</f>
        <v>471.89999999999986</v>
      </c>
      <c r="AH33">
        <f>AVERAGE(AH21:AH31)</f>
        <v>271</v>
      </c>
      <c r="AK33">
        <f>AVERAGE(AK21:AK31)</f>
        <v>200.9</v>
      </c>
      <c r="AO33">
        <f>AVERAGE(AO21:AO31)</f>
        <v>1298.7181818181818</v>
      </c>
      <c r="AT33">
        <f>AVERAGE(AT21:AT31)</f>
        <v>429.79999999999995</v>
      </c>
      <c r="AW33" s="13">
        <f>AVERAGE(AW21:AW31)</f>
        <v>868.91818181818167</v>
      </c>
      <c r="BB33">
        <f>AVERAGE(BB21:BB31)</f>
        <v>2713.1666666666665</v>
      </c>
      <c r="BG33">
        <f>AVERAGE(BG21:BG31)</f>
        <v>901.39</v>
      </c>
      <c r="BN33">
        <f>AVERAGE(BN21:BN31)</f>
        <v>343.49999999999994</v>
      </c>
      <c r="BS33">
        <f>AVERAGE(BS21:BS31)</f>
        <v>345.25454545454545</v>
      </c>
      <c r="BV33">
        <f>AVERAGE(BV21:BV31)</f>
        <v>1.7545454545454608</v>
      </c>
      <c r="BW33">
        <f>AVERAGE(BW21:BW31)</f>
        <v>1.4454545454545447</v>
      </c>
    </row>
    <row r="34" spans="1:75" x14ac:dyDescent="0.2">
      <c r="J34">
        <f>STDEV(J26:J31)</f>
        <v>5.3696061308069858</v>
      </c>
      <c r="K34">
        <f>STDEV(K26:K31)</f>
        <v>3.2102074543555568</v>
      </c>
      <c r="L34">
        <f>STDEV(L26:L31)</f>
        <v>3.7603692194605913</v>
      </c>
      <c r="M34">
        <f>STDEV(M26:M31)</f>
        <v>4.7207090321970391</v>
      </c>
      <c r="N34">
        <f>STDEV(N26:N31)</f>
        <v>4.6168243053712361</v>
      </c>
      <c r="Y34">
        <f>STDEV(Y21:Y31)</f>
        <v>0.23673487814140012</v>
      </c>
      <c r="AC34">
        <f>STDEV(AC21:AC31)</f>
        <v>176.09948324739648</v>
      </c>
      <c r="AH34">
        <f>STDEV(AH21:AH31)</f>
        <v>106.93360556906326</v>
      </c>
      <c r="AK34">
        <f>STDEV(AK21:AK31)</f>
        <v>176.60601914997122</v>
      </c>
      <c r="AO34">
        <f>STDEV(AO21:AO31)</f>
        <v>803.32866476702009</v>
      </c>
      <c r="AT34">
        <f>STDEV(AT21:AT31)</f>
        <v>108.39270270640939</v>
      </c>
      <c r="AW34" s="13">
        <f>STDEV(AW21:AW31)</f>
        <v>776.00115440401498</v>
      </c>
      <c r="BB34">
        <f>STDEV(BB21:BB31)</f>
        <v>1358.362605001576</v>
      </c>
      <c r="BG34">
        <f>STDEV(BG21:BG31)</f>
        <v>213.81848194724023</v>
      </c>
      <c r="BN34">
        <f>STDEV(BN21:BN31)</f>
        <v>177.48416830804939</v>
      </c>
      <c r="BS34">
        <f>STDEV(BS21:BS31)</f>
        <v>172.08775879554233</v>
      </c>
      <c r="BV34">
        <f>STDEV(BV21:BV31)</f>
        <v>252.59814870119837</v>
      </c>
      <c r="BW34">
        <f>STDEV(BW21:BW31)</f>
        <v>3.9923335623075489</v>
      </c>
    </row>
    <row r="35" spans="1:75" x14ac:dyDescent="0.2">
      <c r="J35">
        <f>J34/SQRT(6)</f>
        <v>2.1921325233662303</v>
      </c>
      <c r="K35">
        <f>K34/SQRT(6)</f>
        <v>1.3105617052750058</v>
      </c>
      <c r="L35">
        <f>L34/SQRT(6)</f>
        <v>1.5351643053577175</v>
      </c>
      <c r="M35">
        <f>M34/SQRT(6)</f>
        <v>1.9272213921717587</v>
      </c>
      <c r="N35">
        <f>N34/SQRT(6)</f>
        <v>1.8848106300398191</v>
      </c>
      <c r="AC35">
        <f>AC34/SQRT(11)</f>
        <v>53.095991973371873</v>
      </c>
      <c r="AH35">
        <f>AH34/SQRT(11)</f>
        <v>32.241695195676499</v>
      </c>
      <c r="AK35">
        <f>AK34/SQRT(11)</f>
        <v>53.248718294434092</v>
      </c>
      <c r="AO35">
        <f>AO34/SQRT(11)</f>
        <v>242.21270585176376</v>
      </c>
      <c r="AT35">
        <f>AT34/SQRT(11)</f>
        <v>32.681629535427298</v>
      </c>
      <c r="AW35" s="13">
        <f>AW34/SQRT(11)</f>
        <v>233.97315145825132</v>
      </c>
      <c r="BB35">
        <f>BB34/SQRT(6)</f>
        <v>554.54921132193306</v>
      </c>
      <c r="BG35">
        <f>BG34/SQRT(10)</f>
        <v>67.615340879287359</v>
      </c>
      <c r="BN35">
        <f>BN34/SQRT(11)</f>
        <v>53.513490227826075</v>
      </c>
      <c r="BS35">
        <f>BS34/SQRT(11)</f>
        <v>51.886411539817836</v>
      </c>
      <c r="BV35">
        <f>BV34/SQRT(11)</f>
        <v>76.161207452752194</v>
      </c>
      <c r="BW35">
        <f>BW34/SQRT(11)</f>
        <v>1.203733860374282</v>
      </c>
    </row>
    <row r="36" spans="1:75" x14ac:dyDescent="0.2">
      <c r="BW36" s="13"/>
    </row>
    <row r="37" spans="1:75" x14ac:dyDescent="0.2">
      <c r="BW37" s="13"/>
    </row>
    <row r="38" spans="1:75" ht="15" x14ac:dyDescent="0.25">
      <c r="B38" t="s">
        <v>49</v>
      </c>
      <c r="C38" t="s">
        <v>50</v>
      </c>
      <c r="D38">
        <v>30</v>
      </c>
      <c r="E38">
        <v>5</v>
      </c>
      <c r="G38" t="s">
        <v>21</v>
      </c>
      <c r="I38" s="15" t="s">
        <v>51</v>
      </c>
      <c r="J38">
        <v>-105.9</v>
      </c>
      <c r="K38">
        <v>8.2119999999999997</v>
      </c>
      <c r="L38">
        <v>-92.89</v>
      </c>
      <c r="M38">
        <v>7.4539999999999997</v>
      </c>
      <c r="N38">
        <f>J38-L38</f>
        <v>-13.010000000000005</v>
      </c>
      <c r="O38" t="s">
        <v>51</v>
      </c>
      <c r="P38">
        <v>7.69</v>
      </c>
      <c r="Q38">
        <v>37.570999999999998</v>
      </c>
      <c r="R38">
        <v>-209.01</v>
      </c>
      <c r="S38">
        <f>R38-Q38</f>
        <v>-246.58099999999999</v>
      </c>
      <c r="T38">
        <f>S38/P38</f>
        <v>-32.065149544863459</v>
      </c>
      <c r="U38">
        <v>-22.824000000000002</v>
      </c>
      <c r="V38">
        <v>-238.18</v>
      </c>
      <c r="W38">
        <f>V38-U38</f>
        <v>-215.35599999999999</v>
      </c>
      <c r="X38">
        <f>W38/P38</f>
        <v>-28.004681404421323</v>
      </c>
      <c r="Y38">
        <f t="shared" si="17"/>
        <v>0.12663181672553858</v>
      </c>
      <c r="Z38" t="s">
        <v>51</v>
      </c>
      <c r="AA38">
        <v>30.2</v>
      </c>
      <c r="AB38">
        <v>-355.6</v>
      </c>
      <c r="AC38">
        <v>492.6</v>
      </c>
      <c r="AD38">
        <v>5.3</v>
      </c>
      <c r="AE38">
        <v>88.5</v>
      </c>
      <c r="AL38" t="s">
        <v>51</v>
      </c>
      <c r="AM38">
        <v>23.29</v>
      </c>
      <c r="AN38">
        <v>-281.10000000000002</v>
      </c>
      <c r="AO38">
        <v>1130</v>
      </c>
      <c r="AP38">
        <v>9.6999999999999993</v>
      </c>
      <c r="AQ38">
        <v>97.3</v>
      </c>
      <c r="AR38">
        <v>-37.090000000000003</v>
      </c>
      <c r="AS38">
        <v>-191</v>
      </c>
      <c r="AT38">
        <v>486.7</v>
      </c>
      <c r="AU38">
        <v>9.6999999999999993</v>
      </c>
      <c r="AV38">
        <v>97.3</v>
      </c>
      <c r="AW38">
        <f t="shared" ref="AW38:AW46" si="19">AO38-AT38</f>
        <v>643.29999999999995</v>
      </c>
      <c r="AY38" t="s">
        <v>51</v>
      </c>
      <c r="AZ38">
        <v>0.78720000000000001</v>
      </c>
      <c r="BA38">
        <v>-151.30000000000001</v>
      </c>
      <c r="BB38">
        <v>3109</v>
      </c>
      <c r="BC38">
        <v>33.799999999999997</v>
      </c>
      <c r="BD38">
        <v>105</v>
      </c>
      <c r="BE38">
        <v>-22.94</v>
      </c>
      <c r="BF38">
        <v>-118.6</v>
      </c>
      <c r="BG38">
        <v>1014</v>
      </c>
      <c r="BH38">
        <v>20.8</v>
      </c>
      <c r="BI38">
        <v>105</v>
      </c>
      <c r="BK38" t="s">
        <v>51</v>
      </c>
      <c r="BL38">
        <v>49.87</v>
      </c>
      <c r="BM38">
        <v>90.17</v>
      </c>
      <c r="BN38">
        <v>342.2</v>
      </c>
      <c r="BO38">
        <v>109.7</v>
      </c>
      <c r="BP38">
        <v>156.6</v>
      </c>
      <c r="BQ38">
        <v>-6.0460000000000003</v>
      </c>
      <c r="BR38">
        <v>39.61</v>
      </c>
      <c r="BS38">
        <v>529.4</v>
      </c>
      <c r="BT38">
        <v>108</v>
      </c>
      <c r="BU38">
        <v>156.6</v>
      </c>
      <c r="BV38">
        <f>BS38-BN38</f>
        <v>187.2</v>
      </c>
      <c r="BW38" s="13">
        <f>BT38-BO38</f>
        <v>-1.7000000000000028</v>
      </c>
    </row>
    <row r="39" spans="1:75" ht="15" x14ac:dyDescent="0.25">
      <c r="B39" t="s">
        <v>166</v>
      </c>
      <c r="C39" t="s">
        <v>50</v>
      </c>
      <c r="D39">
        <v>30</v>
      </c>
      <c r="E39">
        <v>5</v>
      </c>
      <c r="G39" t="s">
        <v>21</v>
      </c>
      <c r="I39" s="15" t="s">
        <v>109</v>
      </c>
      <c r="J39">
        <v>-105.4</v>
      </c>
      <c r="K39">
        <v>12.09</v>
      </c>
      <c r="L39">
        <v>-86.05</v>
      </c>
      <c r="M39">
        <v>11.11</v>
      </c>
      <c r="N39">
        <f t="shared" ref="N39:N46" si="20">J39-L39</f>
        <v>-19.350000000000009</v>
      </c>
      <c r="O39" t="s">
        <v>109</v>
      </c>
      <c r="P39">
        <v>9.07</v>
      </c>
      <c r="Q39">
        <v>-28.004000000000001</v>
      </c>
      <c r="R39">
        <v>-190.46</v>
      </c>
      <c r="S39">
        <f t="shared" ref="S39:S46" si="21">R39-Q39</f>
        <v>-162.45600000000002</v>
      </c>
      <c r="T39">
        <f t="shared" ref="T39:T46" si="22">S39/P39</f>
        <v>-17.911356119073872</v>
      </c>
      <c r="U39">
        <v>-28.849</v>
      </c>
      <c r="V39">
        <v>-141.58000000000001</v>
      </c>
      <c r="W39">
        <f t="shared" ref="W39:W46" si="23">V39-U39</f>
        <v>-112.73100000000001</v>
      </c>
      <c r="X39">
        <f t="shared" ref="X39:X46" si="24">W39/P39</f>
        <v>-12.428996692392504</v>
      </c>
      <c r="Y39">
        <f t="shared" si="17"/>
        <v>0.30608287782538041</v>
      </c>
      <c r="Z39" t="s">
        <v>109</v>
      </c>
      <c r="AA39">
        <v>-67.069999999999993</v>
      </c>
      <c r="AB39">
        <v>-273.3</v>
      </c>
      <c r="AC39">
        <v>736.7</v>
      </c>
      <c r="AD39">
        <v>9</v>
      </c>
      <c r="AE39">
        <v>98.6</v>
      </c>
      <c r="AF39">
        <v>-13.87</v>
      </c>
      <c r="AG39">
        <v>-216.2</v>
      </c>
      <c r="AH39">
        <v>295.89999999999998</v>
      </c>
      <c r="AI39">
        <v>1.3</v>
      </c>
      <c r="AJ39">
        <v>98.6</v>
      </c>
      <c r="AK39">
        <f t="shared" ref="AK39:AK45" si="25">AC39-AH39</f>
        <v>440.80000000000007</v>
      </c>
      <c r="AL39" t="s">
        <v>109</v>
      </c>
      <c r="AM39">
        <v>-7.5659999999999998</v>
      </c>
      <c r="AN39">
        <v>-199</v>
      </c>
      <c r="AO39">
        <v>1062</v>
      </c>
      <c r="AP39">
        <v>7</v>
      </c>
      <c r="AQ39">
        <v>98.6</v>
      </c>
      <c r="AR39">
        <v>-19.47</v>
      </c>
      <c r="AS39">
        <v>-116.8</v>
      </c>
      <c r="AT39">
        <v>475.8</v>
      </c>
      <c r="AU39">
        <v>6.3</v>
      </c>
      <c r="AV39">
        <v>98.6</v>
      </c>
      <c r="AW39">
        <f t="shared" si="19"/>
        <v>586.20000000000005</v>
      </c>
      <c r="AY39" t="s">
        <v>76</v>
      </c>
      <c r="AZ39" t="s">
        <v>52</v>
      </c>
      <c r="BE39">
        <v>-19.489999999999998</v>
      </c>
      <c r="BF39">
        <v>-67.900000000000006</v>
      </c>
      <c r="BG39">
        <v>827.5</v>
      </c>
      <c r="BH39">
        <v>15.4</v>
      </c>
      <c r="BI39">
        <v>104.6</v>
      </c>
      <c r="BK39" t="s">
        <v>46</v>
      </c>
      <c r="BL39">
        <v>20.2</v>
      </c>
      <c r="BM39">
        <v>79.239999999999995</v>
      </c>
      <c r="BN39">
        <v>298.39999999999998</v>
      </c>
      <c r="BO39">
        <v>110.3</v>
      </c>
      <c r="BP39">
        <v>156.6</v>
      </c>
      <c r="BQ39">
        <v>-30.3</v>
      </c>
      <c r="BR39">
        <v>55.07</v>
      </c>
      <c r="BS39">
        <v>1749</v>
      </c>
      <c r="BT39">
        <v>110.3</v>
      </c>
      <c r="BU39">
        <v>156.6</v>
      </c>
      <c r="BV39">
        <f t="shared" ref="BV39:BV46" si="26">BS39-BN39</f>
        <v>1450.6</v>
      </c>
      <c r="BW39" s="13">
        <f t="shared" ref="BW39:BW46" si="27">BT39-BO39</f>
        <v>0</v>
      </c>
    </row>
    <row r="40" spans="1:75" ht="15" x14ac:dyDescent="0.25">
      <c r="B40" t="s">
        <v>118</v>
      </c>
      <c r="C40" t="s">
        <v>50</v>
      </c>
      <c r="D40">
        <v>30</v>
      </c>
      <c r="E40">
        <v>5</v>
      </c>
      <c r="G40" t="s">
        <v>107</v>
      </c>
      <c r="I40" s="15" t="s">
        <v>109</v>
      </c>
      <c r="J40">
        <v>-97.62</v>
      </c>
      <c r="K40">
        <v>11.73</v>
      </c>
      <c r="L40">
        <v>-73.48</v>
      </c>
      <c r="M40">
        <v>7.8029999999999999</v>
      </c>
      <c r="N40">
        <f t="shared" si="20"/>
        <v>-24.14</v>
      </c>
      <c r="O40" t="s">
        <v>109</v>
      </c>
      <c r="P40">
        <v>11.74</v>
      </c>
      <c r="Q40">
        <v>-16.198</v>
      </c>
      <c r="R40">
        <v>-259.22000000000003</v>
      </c>
      <c r="S40">
        <f t="shared" si="21"/>
        <v>-243.02200000000002</v>
      </c>
      <c r="T40">
        <f t="shared" si="22"/>
        <v>-20.700340715502556</v>
      </c>
      <c r="U40">
        <v>-56.679000000000002</v>
      </c>
      <c r="V40">
        <v>-201.08</v>
      </c>
      <c r="W40">
        <f t="shared" si="23"/>
        <v>-144.40100000000001</v>
      </c>
      <c r="X40">
        <f t="shared" si="24"/>
        <v>-12.299914821124363</v>
      </c>
      <c r="Y40">
        <f t="shared" si="17"/>
        <v>0.40581099653529307</v>
      </c>
      <c r="Z40" t="s">
        <v>109</v>
      </c>
      <c r="AA40">
        <v>-30.61</v>
      </c>
      <c r="AB40">
        <v>-323.8</v>
      </c>
      <c r="AC40">
        <v>250.7</v>
      </c>
      <c r="AD40">
        <v>4.7</v>
      </c>
      <c r="AE40">
        <v>89.9</v>
      </c>
      <c r="AF40">
        <v>-71.62</v>
      </c>
      <c r="AG40">
        <v>-165.4</v>
      </c>
      <c r="AH40">
        <v>179</v>
      </c>
      <c r="AI40">
        <v>4.7</v>
      </c>
      <c r="AJ40">
        <v>89.9</v>
      </c>
      <c r="AK40">
        <f t="shared" si="25"/>
        <v>71.699999999999989</v>
      </c>
      <c r="AL40" t="s">
        <v>109</v>
      </c>
      <c r="AM40">
        <v>1.8069999999999999</v>
      </c>
      <c r="AN40">
        <v>-281.3</v>
      </c>
      <c r="AO40">
        <v>661.5</v>
      </c>
      <c r="AP40">
        <v>4.7</v>
      </c>
      <c r="AQ40">
        <v>99.3</v>
      </c>
      <c r="AR40">
        <v>-34.26</v>
      </c>
      <c r="AS40">
        <v>-167.6</v>
      </c>
      <c r="AT40">
        <v>309.2</v>
      </c>
      <c r="AU40">
        <v>4.7</v>
      </c>
      <c r="AV40">
        <v>99.3</v>
      </c>
      <c r="AW40">
        <f t="shared" si="19"/>
        <v>352.3</v>
      </c>
      <c r="AY40" t="s">
        <v>76</v>
      </c>
      <c r="AZ40">
        <v>-19.21</v>
      </c>
      <c r="BA40">
        <v>-174.6</v>
      </c>
      <c r="BB40">
        <v>1598</v>
      </c>
      <c r="BC40">
        <v>19.8</v>
      </c>
      <c r="BD40">
        <v>104.6</v>
      </c>
      <c r="BE40">
        <v>-42.46</v>
      </c>
      <c r="BF40">
        <v>-110.5</v>
      </c>
      <c r="BG40">
        <v>524.79999999999995</v>
      </c>
      <c r="BH40">
        <v>13</v>
      </c>
      <c r="BI40">
        <v>104.6</v>
      </c>
      <c r="BK40" t="s">
        <v>46</v>
      </c>
      <c r="BL40">
        <v>18.149999999999999</v>
      </c>
      <c r="BM40">
        <v>102.6</v>
      </c>
      <c r="BN40">
        <v>942.7</v>
      </c>
      <c r="BO40">
        <v>110.3</v>
      </c>
      <c r="BP40">
        <v>156.6</v>
      </c>
      <c r="BQ40">
        <v>-10.25</v>
      </c>
      <c r="BR40">
        <v>53.44</v>
      </c>
      <c r="BS40">
        <v>694.3</v>
      </c>
      <c r="BT40">
        <v>115</v>
      </c>
      <c r="BU40">
        <v>159</v>
      </c>
      <c r="BV40">
        <f t="shared" si="26"/>
        <v>-248.40000000000009</v>
      </c>
      <c r="BW40" s="13">
        <f t="shared" si="27"/>
        <v>4.7000000000000028</v>
      </c>
    </row>
    <row r="41" spans="1:75" ht="15" x14ac:dyDescent="0.25">
      <c r="B41" t="s">
        <v>165</v>
      </c>
      <c r="C41" t="s">
        <v>50</v>
      </c>
      <c r="D41">
        <v>30</v>
      </c>
      <c r="E41">
        <v>5</v>
      </c>
      <c r="G41" t="s">
        <v>107</v>
      </c>
      <c r="I41" s="15" t="s">
        <v>109</v>
      </c>
      <c r="J41">
        <v>-103.2</v>
      </c>
      <c r="K41">
        <v>8.6579999999999995</v>
      </c>
      <c r="L41">
        <v>-94.76</v>
      </c>
      <c r="M41">
        <v>10.73</v>
      </c>
      <c r="N41">
        <f t="shared" si="20"/>
        <v>-8.4399999999999977</v>
      </c>
      <c r="O41" t="s">
        <v>109</v>
      </c>
      <c r="P41">
        <v>6.5</v>
      </c>
      <c r="Q41">
        <v>-34.572000000000003</v>
      </c>
      <c r="R41">
        <v>-215.37</v>
      </c>
      <c r="S41">
        <f t="shared" si="21"/>
        <v>-180.798</v>
      </c>
      <c r="T41">
        <f t="shared" si="22"/>
        <v>-27.815076923076923</v>
      </c>
      <c r="U41">
        <v>-44.216000000000001</v>
      </c>
      <c r="V41">
        <v>-255.56</v>
      </c>
      <c r="W41">
        <f t="shared" si="23"/>
        <v>-211.34399999999999</v>
      </c>
      <c r="X41">
        <f t="shared" si="24"/>
        <v>-32.514461538461539</v>
      </c>
      <c r="Y41">
        <f t="shared" si="17"/>
        <v>-0.16895098397106167</v>
      </c>
      <c r="Z41" t="s">
        <v>109</v>
      </c>
      <c r="AA41" t="s">
        <v>123</v>
      </c>
      <c r="AL41" t="s">
        <v>109</v>
      </c>
      <c r="AY41" t="s">
        <v>76</v>
      </c>
      <c r="AZ41">
        <v>-8.4920000000000009</v>
      </c>
      <c r="BA41">
        <v>-129.6</v>
      </c>
      <c r="BB41">
        <v>1955</v>
      </c>
      <c r="BC41">
        <v>13</v>
      </c>
      <c r="BD41">
        <v>104.6</v>
      </c>
      <c r="BE41">
        <v>-14.58</v>
      </c>
      <c r="BF41">
        <v>-117.2</v>
      </c>
      <c r="BG41">
        <v>1665</v>
      </c>
      <c r="BH41">
        <v>9.4</v>
      </c>
      <c r="BI41">
        <v>105.3</v>
      </c>
      <c r="BK41" t="s">
        <v>46</v>
      </c>
      <c r="BL41">
        <v>16.7</v>
      </c>
      <c r="BM41">
        <v>30.58</v>
      </c>
      <c r="BN41">
        <v>281.2</v>
      </c>
      <c r="BO41">
        <v>110.3</v>
      </c>
      <c r="BP41">
        <v>155</v>
      </c>
      <c r="BQ41">
        <v>-6.23</v>
      </c>
      <c r="BR41">
        <v>38.590000000000003</v>
      </c>
      <c r="BS41">
        <v>414.1</v>
      </c>
      <c r="BT41">
        <v>110.3</v>
      </c>
      <c r="BU41">
        <v>155</v>
      </c>
      <c r="BV41">
        <f t="shared" si="26"/>
        <v>132.90000000000003</v>
      </c>
      <c r="BW41" s="13">
        <f t="shared" si="27"/>
        <v>0</v>
      </c>
    </row>
    <row r="42" spans="1:75" ht="15" x14ac:dyDescent="0.25">
      <c r="B42" t="s">
        <v>119</v>
      </c>
      <c r="C42" t="s">
        <v>50</v>
      </c>
      <c r="D42">
        <v>30</v>
      </c>
      <c r="E42">
        <v>5</v>
      </c>
      <c r="G42" t="s">
        <v>107</v>
      </c>
      <c r="I42" s="15" t="s">
        <v>109</v>
      </c>
      <c r="J42">
        <v>-103.2</v>
      </c>
      <c r="K42">
        <v>9.2289999999999992</v>
      </c>
      <c r="L42">
        <v>-96.87</v>
      </c>
      <c r="M42">
        <v>7.9870000000000001</v>
      </c>
      <c r="N42">
        <f t="shared" si="20"/>
        <v>-6.3299999999999983</v>
      </c>
      <c r="O42" t="s">
        <v>109</v>
      </c>
      <c r="P42">
        <v>12.45</v>
      </c>
      <c r="Q42">
        <v>24.995000000000001</v>
      </c>
      <c r="R42">
        <v>-233.02</v>
      </c>
      <c r="S42">
        <f t="shared" si="21"/>
        <v>-258.01499999999999</v>
      </c>
      <c r="T42">
        <f t="shared" si="22"/>
        <v>-20.724096385542168</v>
      </c>
      <c r="U42">
        <v>-55.000999999999998</v>
      </c>
      <c r="V42">
        <v>-243.66</v>
      </c>
      <c r="W42">
        <f t="shared" si="23"/>
        <v>-188.65899999999999</v>
      </c>
      <c r="X42">
        <f t="shared" si="24"/>
        <v>-15.153333333333334</v>
      </c>
      <c r="Y42">
        <f t="shared" si="17"/>
        <v>0.2688060771660562</v>
      </c>
      <c r="Z42" t="s">
        <v>109</v>
      </c>
      <c r="AA42">
        <v>-64.42</v>
      </c>
      <c r="AB42">
        <v>-347.9</v>
      </c>
      <c r="AC42">
        <v>804.7</v>
      </c>
      <c r="AD42">
        <v>3.7</v>
      </c>
      <c r="AE42">
        <v>98.9</v>
      </c>
      <c r="AF42">
        <v>-69.45</v>
      </c>
      <c r="AG42">
        <v>-282.60000000000002</v>
      </c>
      <c r="AH42">
        <v>388.4</v>
      </c>
      <c r="AI42">
        <v>3</v>
      </c>
      <c r="AJ42">
        <v>98.9</v>
      </c>
      <c r="AK42">
        <f t="shared" si="25"/>
        <v>416.30000000000007</v>
      </c>
      <c r="AL42" t="s">
        <v>109</v>
      </c>
      <c r="AM42">
        <v>9.0169999999999995</v>
      </c>
      <c r="AN42">
        <v>-765.7</v>
      </c>
      <c r="AO42">
        <v>5632</v>
      </c>
      <c r="AP42">
        <v>3</v>
      </c>
      <c r="AQ42">
        <v>98.9</v>
      </c>
      <c r="AR42">
        <v>-28.74</v>
      </c>
      <c r="AS42">
        <v>-218.5</v>
      </c>
      <c r="AT42">
        <v>682.2</v>
      </c>
      <c r="AU42">
        <v>3</v>
      </c>
      <c r="AV42">
        <v>98.9</v>
      </c>
      <c r="AW42">
        <f t="shared" si="19"/>
        <v>4949.8</v>
      </c>
      <c r="AY42" t="s">
        <v>76</v>
      </c>
      <c r="AZ42">
        <v>-5.4160000000000004</v>
      </c>
      <c r="BA42">
        <v>-87.18</v>
      </c>
      <c r="BB42">
        <v>1515</v>
      </c>
      <c r="BC42">
        <v>6</v>
      </c>
      <c r="BD42">
        <v>105.3</v>
      </c>
      <c r="BE42">
        <v>-26.85</v>
      </c>
      <c r="BF42">
        <v>-102.9</v>
      </c>
      <c r="BG42">
        <v>934.9</v>
      </c>
      <c r="BH42">
        <v>25.8</v>
      </c>
      <c r="BI42">
        <v>105.3</v>
      </c>
      <c r="BK42" t="s">
        <v>46</v>
      </c>
      <c r="BL42">
        <v>38.14</v>
      </c>
      <c r="BM42">
        <v>44.81</v>
      </c>
      <c r="BN42">
        <v>218.6</v>
      </c>
      <c r="BO42">
        <v>112.2</v>
      </c>
      <c r="BP42">
        <v>155.19999999999999</v>
      </c>
      <c r="BQ42">
        <v>-2.5819999999999999</v>
      </c>
      <c r="BR42">
        <v>28.79</v>
      </c>
      <c r="BS42">
        <v>185.6</v>
      </c>
      <c r="BT42">
        <v>111.6</v>
      </c>
      <c r="BU42">
        <v>155.19999999999999</v>
      </c>
      <c r="BV42">
        <f t="shared" si="26"/>
        <v>-33</v>
      </c>
      <c r="BW42" s="13">
        <f t="shared" si="27"/>
        <v>-0.60000000000000853</v>
      </c>
    </row>
    <row r="43" spans="1:75" ht="15" x14ac:dyDescent="0.25">
      <c r="A43" s="16" t="s">
        <v>77</v>
      </c>
      <c r="B43" t="s">
        <v>120</v>
      </c>
      <c r="C43" t="s">
        <v>50</v>
      </c>
      <c r="D43">
        <v>30</v>
      </c>
      <c r="E43">
        <v>5</v>
      </c>
      <c r="G43" t="s">
        <v>107</v>
      </c>
      <c r="I43" s="15" t="s">
        <v>56</v>
      </c>
      <c r="J43">
        <v>-96.84</v>
      </c>
      <c r="K43">
        <v>8.3650000000000002</v>
      </c>
      <c r="L43">
        <v>-86.72</v>
      </c>
      <c r="M43">
        <v>9.2420000000000009</v>
      </c>
      <c r="N43">
        <f t="shared" si="20"/>
        <v>-10.120000000000005</v>
      </c>
      <c r="O43" t="s">
        <v>56</v>
      </c>
      <c r="P43">
        <v>16.96</v>
      </c>
      <c r="Q43">
        <v>78.774000000000001</v>
      </c>
      <c r="R43">
        <v>-91.272999999999996</v>
      </c>
      <c r="S43">
        <f t="shared" si="21"/>
        <v>-170.047</v>
      </c>
      <c r="T43">
        <f t="shared" si="22"/>
        <v>-10.02635613207547</v>
      </c>
      <c r="U43">
        <v>19.667999999999999</v>
      </c>
      <c r="V43">
        <v>-135.12</v>
      </c>
      <c r="W43">
        <f t="shared" si="23"/>
        <v>-154.78800000000001</v>
      </c>
      <c r="X43">
        <f t="shared" si="24"/>
        <v>-9.1266509433962266</v>
      </c>
      <c r="Y43">
        <f t="shared" si="17"/>
        <v>8.9734014713579044E-2</v>
      </c>
      <c r="Z43" t="s">
        <v>56</v>
      </c>
      <c r="AA43">
        <v>117.6</v>
      </c>
      <c r="AB43">
        <v>-210.2</v>
      </c>
      <c r="AC43">
        <v>353.4</v>
      </c>
      <c r="AD43">
        <v>3</v>
      </c>
      <c r="AE43">
        <v>98.9</v>
      </c>
      <c r="AF43">
        <v>-15.87</v>
      </c>
      <c r="AG43">
        <v>-154.69999999999999</v>
      </c>
      <c r="AH43">
        <v>186.1</v>
      </c>
      <c r="AI43">
        <v>3</v>
      </c>
      <c r="AJ43">
        <v>98.9</v>
      </c>
      <c r="AK43">
        <f t="shared" si="25"/>
        <v>167.29999999999998</v>
      </c>
      <c r="AL43" t="s">
        <v>56</v>
      </c>
      <c r="AM43">
        <v>70.180000000000007</v>
      </c>
      <c r="AN43">
        <v>-163</v>
      </c>
      <c r="AO43">
        <v>821.5</v>
      </c>
      <c r="AP43">
        <v>5</v>
      </c>
      <c r="AQ43">
        <v>98.9</v>
      </c>
      <c r="AR43">
        <v>1.135</v>
      </c>
      <c r="AS43">
        <v>-121</v>
      </c>
      <c r="AT43">
        <v>406.9</v>
      </c>
      <c r="AU43">
        <v>5</v>
      </c>
      <c r="AV43">
        <v>98.8</v>
      </c>
      <c r="AW43">
        <f t="shared" si="19"/>
        <v>414.6</v>
      </c>
      <c r="AY43" t="s">
        <v>108</v>
      </c>
      <c r="AZ43" t="s">
        <v>124</v>
      </c>
      <c r="BE43">
        <v>-2.9769999999999999</v>
      </c>
      <c r="BF43">
        <v>-92.03</v>
      </c>
      <c r="BG43">
        <v>1233</v>
      </c>
      <c r="BH43">
        <v>13</v>
      </c>
      <c r="BI43">
        <v>105.3</v>
      </c>
      <c r="BK43" t="s">
        <v>56</v>
      </c>
      <c r="BL43">
        <v>88.98</v>
      </c>
      <c r="BM43">
        <v>74.95</v>
      </c>
      <c r="BN43">
        <v>782.1</v>
      </c>
      <c r="BO43">
        <v>116.1</v>
      </c>
      <c r="BP43">
        <v>155.19999999999999</v>
      </c>
      <c r="BQ43">
        <v>48.14</v>
      </c>
      <c r="BR43">
        <v>53.49</v>
      </c>
      <c r="BS43">
        <v>552.1</v>
      </c>
      <c r="BT43">
        <v>113.7</v>
      </c>
      <c r="BU43">
        <v>155.19999999999999</v>
      </c>
      <c r="BV43">
        <f t="shared" si="26"/>
        <v>-230</v>
      </c>
      <c r="BW43" s="13">
        <f t="shared" si="27"/>
        <v>-2.3999999999999915</v>
      </c>
    </row>
    <row r="44" spans="1:75" ht="15" x14ac:dyDescent="0.25">
      <c r="B44" t="s">
        <v>167</v>
      </c>
      <c r="C44" t="s">
        <v>50</v>
      </c>
      <c r="D44">
        <v>30</v>
      </c>
      <c r="E44">
        <v>5</v>
      </c>
      <c r="G44" t="s">
        <v>107</v>
      </c>
      <c r="I44" s="15" t="s">
        <v>57</v>
      </c>
      <c r="J44">
        <v>-104.4</v>
      </c>
      <c r="K44">
        <v>8.1259999999999994</v>
      </c>
      <c r="L44">
        <v>-94.32</v>
      </c>
      <c r="M44">
        <v>9.0429999999999993</v>
      </c>
      <c r="N44">
        <f t="shared" si="20"/>
        <v>-10.080000000000013</v>
      </c>
      <c r="O44" t="s">
        <v>57</v>
      </c>
      <c r="P44">
        <v>8.86</v>
      </c>
      <c r="Q44">
        <v>-87.738</v>
      </c>
      <c r="R44">
        <v>-317.57</v>
      </c>
      <c r="S44">
        <f t="shared" si="21"/>
        <v>-229.83199999999999</v>
      </c>
      <c r="T44">
        <f t="shared" si="22"/>
        <v>-25.940406320541761</v>
      </c>
      <c r="U44">
        <v>-93.781999999999996</v>
      </c>
      <c r="V44">
        <v>-368.86</v>
      </c>
      <c r="W44">
        <f t="shared" si="23"/>
        <v>-275.07800000000003</v>
      </c>
      <c r="X44">
        <f t="shared" si="24"/>
        <v>-31.047178329571111</v>
      </c>
      <c r="Y44">
        <f t="shared" si="17"/>
        <v>-0.19686553656583952</v>
      </c>
      <c r="Z44" t="s">
        <v>57</v>
      </c>
      <c r="AA44">
        <v>-101.4</v>
      </c>
      <c r="AB44">
        <v>-582.6</v>
      </c>
      <c r="AC44">
        <v>769.3</v>
      </c>
      <c r="AD44">
        <v>5</v>
      </c>
      <c r="AE44">
        <v>98.9</v>
      </c>
      <c r="AF44">
        <v>-141.6</v>
      </c>
      <c r="AG44">
        <v>-418</v>
      </c>
      <c r="AH44">
        <v>325.5</v>
      </c>
      <c r="AI44">
        <v>2.6</v>
      </c>
      <c r="AJ44">
        <v>98.9</v>
      </c>
      <c r="AK44">
        <f t="shared" si="25"/>
        <v>443.79999999999995</v>
      </c>
      <c r="AL44" t="s">
        <v>57</v>
      </c>
      <c r="AM44">
        <v>-51.27</v>
      </c>
      <c r="AN44">
        <v>-552.70000000000005</v>
      </c>
      <c r="AO44">
        <v>2962</v>
      </c>
      <c r="AP44">
        <v>2.6</v>
      </c>
      <c r="AQ44">
        <v>98.9</v>
      </c>
      <c r="AR44">
        <v>-77.599999999999994</v>
      </c>
      <c r="AS44">
        <v>-268.60000000000002</v>
      </c>
      <c r="AT44">
        <v>462.6</v>
      </c>
      <c r="AU44">
        <v>6.3</v>
      </c>
      <c r="AV44">
        <v>98.9</v>
      </c>
      <c r="AW44">
        <f t="shared" si="19"/>
        <v>2499.4</v>
      </c>
      <c r="AY44" t="s">
        <v>1</v>
      </c>
      <c r="AZ44">
        <v>-20.43</v>
      </c>
      <c r="BA44">
        <v>-103.7</v>
      </c>
      <c r="BB44">
        <v>1187</v>
      </c>
      <c r="BC44">
        <v>10</v>
      </c>
      <c r="BD44">
        <v>105.3</v>
      </c>
      <c r="BE44">
        <v>-51.51</v>
      </c>
      <c r="BF44">
        <v>-168.4</v>
      </c>
      <c r="BG44">
        <v>1225</v>
      </c>
      <c r="BH44">
        <v>10</v>
      </c>
      <c r="BI44">
        <v>105.3</v>
      </c>
      <c r="BK44" t="s">
        <v>47</v>
      </c>
      <c r="BL44">
        <v>28.54</v>
      </c>
      <c r="BM44">
        <v>76.790000000000006</v>
      </c>
      <c r="BN44">
        <v>724</v>
      </c>
      <c r="BO44">
        <v>111.6</v>
      </c>
      <c r="BP44">
        <v>156.69999999999999</v>
      </c>
      <c r="BQ44">
        <v>1.1080000000000001</v>
      </c>
      <c r="BR44">
        <v>29.8</v>
      </c>
      <c r="BS44">
        <v>190.8</v>
      </c>
      <c r="BT44">
        <v>111.6</v>
      </c>
      <c r="BU44">
        <v>156.69999999999999</v>
      </c>
      <c r="BV44">
        <f t="shared" si="26"/>
        <v>-533.20000000000005</v>
      </c>
      <c r="BW44" s="13">
        <f t="shared" si="27"/>
        <v>0</v>
      </c>
    </row>
    <row r="45" spans="1:75" ht="15" x14ac:dyDescent="0.25">
      <c r="B45" t="s">
        <v>55</v>
      </c>
      <c r="C45" t="s">
        <v>50</v>
      </c>
      <c r="D45">
        <v>30</v>
      </c>
      <c r="E45">
        <v>5</v>
      </c>
      <c r="G45" t="s">
        <v>107</v>
      </c>
      <c r="I45" s="15" t="s">
        <v>109</v>
      </c>
      <c r="J45">
        <v>-98.63</v>
      </c>
      <c r="K45">
        <v>10.25</v>
      </c>
      <c r="L45">
        <v>-72.819999999999993</v>
      </c>
      <c r="M45">
        <v>7.9630000000000001</v>
      </c>
      <c r="N45">
        <f t="shared" si="20"/>
        <v>-25.810000000000002</v>
      </c>
      <c r="O45" t="s">
        <v>109</v>
      </c>
      <c r="P45">
        <v>11.65</v>
      </c>
      <c r="Q45">
        <v>39.83</v>
      </c>
      <c r="R45">
        <v>-275.37</v>
      </c>
      <c r="S45">
        <f t="shared" si="21"/>
        <v>-315.2</v>
      </c>
      <c r="T45">
        <f t="shared" si="22"/>
        <v>-27.055793991416309</v>
      </c>
      <c r="U45">
        <v>-59.322000000000003</v>
      </c>
      <c r="V45">
        <v>-229.93</v>
      </c>
      <c r="W45">
        <f t="shared" si="23"/>
        <v>-170.608</v>
      </c>
      <c r="X45">
        <f t="shared" si="24"/>
        <v>-14.644463519313305</v>
      </c>
      <c r="Y45">
        <f t="shared" si="17"/>
        <v>0.45873096446700506</v>
      </c>
      <c r="Z45" t="s">
        <v>109</v>
      </c>
      <c r="AA45">
        <v>26.4</v>
      </c>
      <c r="AB45">
        <v>-379.3</v>
      </c>
      <c r="AC45">
        <v>262</v>
      </c>
      <c r="AD45">
        <v>3.3</v>
      </c>
      <c r="AE45">
        <v>98.9</v>
      </c>
      <c r="AF45">
        <v>-37.520000000000003</v>
      </c>
      <c r="AG45">
        <v>-263</v>
      </c>
      <c r="AH45">
        <v>121.6</v>
      </c>
      <c r="AI45">
        <v>2.6</v>
      </c>
      <c r="AJ45">
        <v>50.3</v>
      </c>
      <c r="AK45">
        <f t="shared" si="25"/>
        <v>140.4</v>
      </c>
      <c r="AL45" t="s">
        <v>109</v>
      </c>
      <c r="AM45">
        <v>9.6270000000000007</v>
      </c>
      <c r="AN45">
        <v>-313.2</v>
      </c>
      <c r="AO45">
        <v>798.6</v>
      </c>
      <c r="AP45">
        <v>5.7</v>
      </c>
      <c r="AQ45">
        <v>99.3</v>
      </c>
      <c r="AR45">
        <v>-47.06</v>
      </c>
      <c r="AS45">
        <v>-252.9</v>
      </c>
      <c r="AT45">
        <v>117.4</v>
      </c>
      <c r="AU45">
        <v>3</v>
      </c>
      <c r="AV45">
        <v>47.9</v>
      </c>
      <c r="AW45">
        <f t="shared" si="19"/>
        <v>681.2</v>
      </c>
      <c r="AY45" t="s">
        <v>76</v>
      </c>
      <c r="AZ45">
        <v>16.73</v>
      </c>
      <c r="BA45">
        <v>-372.4</v>
      </c>
      <c r="BB45">
        <v>4339</v>
      </c>
      <c r="BC45">
        <v>3.7</v>
      </c>
      <c r="BD45">
        <v>105.3</v>
      </c>
      <c r="BE45">
        <v>-40.72</v>
      </c>
      <c r="BF45">
        <v>-122.6</v>
      </c>
      <c r="BG45">
        <v>439.1</v>
      </c>
      <c r="BH45">
        <v>14.1</v>
      </c>
      <c r="BI45">
        <v>105.3</v>
      </c>
      <c r="BK45" t="s">
        <v>46</v>
      </c>
      <c r="BL45">
        <v>34.619999999999997</v>
      </c>
      <c r="BM45">
        <v>71.64</v>
      </c>
      <c r="BN45">
        <v>262.7</v>
      </c>
      <c r="BO45">
        <v>111.6</v>
      </c>
      <c r="BP45">
        <v>156.69999999999999</v>
      </c>
      <c r="BQ45">
        <v>-15.56</v>
      </c>
      <c r="BR45">
        <v>58.7</v>
      </c>
      <c r="BS45">
        <v>643.9</v>
      </c>
      <c r="BT45">
        <v>111.6</v>
      </c>
      <c r="BU45">
        <v>156.69999999999999</v>
      </c>
      <c r="BV45">
        <f t="shared" si="26"/>
        <v>381.2</v>
      </c>
      <c r="BW45" s="13">
        <f t="shared" si="27"/>
        <v>0</v>
      </c>
    </row>
    <row r="46" spans="1:75" ht="15" x14ac:dyDescent="0.25">
      <c r="B46" t="s">
        <v>168</v>
      </c>
      <c r="C46" t="s">
        <v>50</v>
      </c>
      <c r="D46">
        <v>30</v>
      </c>
      <c r="E46">
        <v>5</v>
      </c>
      <c r="G46" t="s">
        <v>107</v>
      </c>
      <c r="I46" s="15" t="s">
        <v>104</v>
      </c>
      <c r="J46">
        <v>-103.4</v>
      </c>
      <c r="K46">
        <v>11.77</v>
      </c>
      <c r="L46">
        <v>-89.96</v>
      </c>
      <c r="M46">
        <v>16.93</v>
      </c>
      <c r="N46">
        <f t="shared" si="20"/>
        <v>-13.440000000000012</v>
      </c>
      <c r="O46" t="s">
        <v>104</v>
      </c>
      <c r="P46">
        <v>10.32</v>
      </c>
      <c r="Q46">
        <v>25.033000000000001</v>
      </c>
      <c r="R46">
        <v>-174.46</v>
      </c>
      <c r="S46">
        <f t="shared" si="21"/>
        <v>-199.49299999999999</v>
      </c>
      <c r="T46">
        <f t="shared" si="22"/>
        <v>-19.330717054263566</v>
      </c>
      <c r="U46">
        <v>-35.439</v>
      </c>
      <c r="V46">
        <v>-209.73</v>
      </c>
      <c r="W46">
        <f t="shared" si="23"/>
        <v>-174.291</v>
      </c>
      <c r="X46">
        <f t="shared" si="24"/>
        <v>-16.888662790697673</v>
      </c>
      <c r="Y46">
        <f t="shared" si="17"/>
        <v>0.12633024717659275</v>
      </c>
      <c r="Z46" t="s">
        <v>104</v>
      </c>
      <c r="AF46">
        <v>-78.59</v>
      </c>
      <c r="AG46">
        <v>-209.1</v>
      </c>
      <c r="AH46">
        <v>296.89999999999998</v>
      </c>
      <c r="AI46">
        <v>3</v>
      </c>
      <c r="AJ46">
        <v>99.9</v>
      </c>
      <c r="AL46" t="s">
        <v>104</v>
      </c>
      <c r="AM46">
        <v>16.739999999999998</v>
      </c>
      <c r="AN46">
        <v>-193.9</v>
      </c>
      <c r="AO46">
        <v>755.3</v>
      </c>
      <c r="AP46">
        <v>4</v>
      </c>
      <c r="AQ46">
        <v>99.9</v>
      </c>
      <c r="AR46">
        <v>-78.569999999999993</v>
      </c>
      <c r="AS46">
        <v>-208.9</v>
      </c>
      <c r="AT46">
        <v>296.2</v>
      </c>
      <c r="AU46">
        <v>3</v>
      </c>
      <c r="AV46">
        <v>98.6</v>
      </c>
      <c r="AW46">
        <f t="shared" si="19"/>
        <v>459.09999999999997</v>
      </c>
      <c r="AY46" t="s">
        <v>1</v>
      </c>
      <c r="AZ46">
        <v>2.871</v>
      </c>
      <c r="BA46">
        <v>-125</v>
      </c>
      <c r="BB46">
        <v>2316</v>
      </c>
      <c r="BC46">
        <v>7.7</v>
      </c>
      <c r="BD46">
        <v>106.3</v>
      </c>
      <c r="BE46">
        <v>-16.7</v>
      </c>
      <c r="BF46">
        <v>-103.8</v>
      </c>
      <c r="BG46">
        <v>699.5</v>
      </c>
      <c r="BH46">
        <v>21.8</v>
      </c>
      <c r="BI46">
        <v>104.3</v>
      </c>
      <c r="BK46" t="s">
        <v>47</v>
      </c>
      <c r="BL46">
        <v>27.84</v>
      </c>
      <c r="BM46">
        <v>57.83</v>
      </c>
      <c r="BN46">
        <v>458.7</v>
      </c>
      <c r="BO46">
        <v>114</v>
      </c>
      <c r="BP46">
        <v>156.69999999999999</v>
      </c>
      <c r="BQ46">
        <v>-11.55</v>
      </c>
      <c r="BR46">
        <v>29.05</v>
      </c>
      <c r="BS46">
        <v>823.3</v>
      </c>
      <c r="BT46">
        <v>111</v>
      </c>
      <c r="BU46">
        <v>156.69999999999999</v>
      </c>
      <c r="BV46">
        <f t="shared" si="26"/>
        <v>364.59999999999997</v>
      </c>
      <c r="BW46" s="13">
        <f t="shared" si="27"/>
        <v>-3</v>
      </c>
    </row>
    <row r="47" spans="1:75" x14ac:dyDescent="0.2">
      <c r="BW47" s="13"/>
    </row>
    <row r="48" spans="1:75" x14ac:dyDescent="0.2">
      <c r="J48">
        <f>AVERAGE(J38:J46)</f>
        <v>-102.06555555555556</v>
      </c>
      <c r="K48">
        <f>AVERAGE(K38:K46)</f>
        <v>9.8255555555555549</v>
      </c>
      <c r="L48">
        <f>AVERAGE(L38:L46)</f>
        <v>-87.541111111111093</v>
      </c>
      <c r="M48">
        <f>AVERAGE(M38:M46)</f>
        <v>9.8068888888888885</v>
      </c>
      <c r="N48">
        <f>AVERAGE(N38:N46)</f>
        <v>-14.524444444444448</v>
      </c>
      <c r="T48">
        <f>AVERAGE(T38:T40,T42:T46)</f>
        <v>-21.719277032909901</v>
      </c>
      <c r="X48">
        <f>AVERAGE(X38:X40,X42:X46)</f>
        <v>-17.449235229281228</v>
      </c>
      <c r="Y48">
        <f>AVERAGE(Y38:Y39,Y42:Y46)</f>
        <v>0.16849292307261607</v>
      </c>
      <c r="AC48">
        <f>AVERAGE(AC38:AC46)</f>
        <v>524.20000000000005</v>
      </c>
      <c r="AH48">
        <f>AVERAGE(AH38:AH46)</f>
        <v>256.19999999999993</v>
      </c>
      <c r="AK48">
        <f>AVERAGE(AK38:AK46)</f>
        <v>280.05</v>
      </c>
      <c r="AO48">
        <f>AVERAGE(AO38:AO46)</f>
        <v>1727.8625</v>
      </c>
      <c r="AT48">
        <f>AVERAGE(AT38:AT46)</f>
        <v>404.625</v>
      </c>
      <c r="AW48">
        <f>AVERAGE(AW38:AW46)</f>
        <v>1323.2375000000002</v>
      </c>
      <c r="BG48">
        <f>AVERAGE(BG38:BG46)</f>
        <v>951.4222222222221</v>
      </c>
      <c r="BN48">
        <f>AVERAGE(BN38:BN46)</f>
        <v>478.95555555555552</v>
      </c>
      <c r="BS48">
        <f>AVERAGE(BS38:BS46)</f>
        <v>642.5</v>
      </c>
      <c r="BV48">
        <f>AVERAGE(BV38:BV46)</f>
        <v>163.54444444444442</v>
      </c>
      <c r="BW48">
        <f>AVERAGE(BW38:BW46)</f>
        <v>-0.33333333333333331</v>
      </c>
    </row>
    <row r="49" spans="2:75" x14ac:dyDescent="0.2">
      <c r="J49">
        <f>STDEV(J38:J46)</f>
        <v>3.436899442488504</v>
      </c>
      <c r="K49">
        <f>STDEV(K38:K46)</f>
        <v>1.6605711450515419</v>
      </c>
      <c r="L49">
        <f>STDEV(L38:L46)</f>
        <v>8.9224372293175094</v>
      </c>
      <c r="M49">
        <f>STDEV(M38:M46)</f>
        <v>2.9676410852916653</v>
      </c>
      <c r="N49">
        <f>STDEV(N38:N46)</f>
        <v>6.9812232293329366</v>
      </c>
      <c r="Y49">
        <f>STDEV(Y38:Y40,Y42:Y46)</f>
        <v>0.20898788168460586</v>
      </c>
      <c r="AC49">
        <f>STDEV(AC38:AC46)</f>
        <v>244.14230822753061</v>
      </c>
      <c r="AH49">
        <f>STDEV(AH38:AH46)</f>
        <v>95.309076168012595</v>
      </c>
      <c r="AK49">
        <f>STDEV(AK38:AK46)</f>
        <v>171.37274870877224</v>
      </c>
      <c r="AO49">
        <f>STDEV(AO38:AO46)</f>
        <v>1745.7796456741041</v>
      </c>
      <c r="AT49">
        <f>STDEV(AT38:AT46)</f>
        <v>167.15110999161382</v>
      </c>
      <c r="AW49">
        <f>STDEV(AW38:AW46)</f>
        <v>1624.2862423120764</v>
      </c>
      <c r="BG49">
        <f>STDEV(BG38:BG46)</f>
        <v>385.81328961616236</v>
      </c>
      <c r="BN49">
        <f>STDEV(BN38:BN46)</f>
        <v>267.48216347595559</v>
      </c>
      <c r="BS49">
        <f>STDEV(BS38:BS46)</f>
        <v>467.12376839548625</v>
      </c>
      <c r="BV49">
        <f>STDEV(BV38:BV46)</f>
        <v>569.48067814261958</v>
      </c>
      <c r="BW49">
        <f>STDEV(BW38:BW46)</f>
        <v>2.2107690969434146</v>
      </c>
    </row>
    <row r="50" spans="2:75" x14ac:dyDescent="0.2">
      <c r="J50">
        <f>J49/SQRT(9)</f>
        <v>1.1456331474961681</v>
      </c>
      <c r="K50">
        <f>K49/SQRT(9)</f>
        <v>0.55352371501718067</v>
      </c>
      <c r="L50">
        <f>L49/SQRT(9)</f>
        <v>2.9741457431058365</v>
      </c>
      <c r="M50">
        <f>M49/SQRT(9)</f>
        <v>0.98921369509722179</v>
      </c>
      <c r="N50">
        <f>N49/SQRT(9)</f>
        <v>2.3270744097776457</v>
      </c>
      <c r="AC50">
        <f>AC49/SQRT(8)</f>
        <v>86.31734086111156</v>
      </c>
      <c r="AH50">
        <f>AH49/SQRT(7)</f>
        <v>36.023444746839175</v>
      </c>
      <c r="AK50">
        <f>AK49/SQRT(6)</f>
        <v>69.962631692449463</v>
      </c>
      <c r="AO50">
        <f>AO49/SQRT(9)</f>
        <v>581.92654855803471</v>
      </c>
      <c r="AT50">
        <f>AT49/SQRT(8)</f>
        <v>59.096841678964303</v>
      </c>
      <c r="AW50">
        <f>AW49/SQRT(9)</f>
        <v>541.42874743735877</v>
      </c>
      <c r="BG50">
        <f>BG49/SQRT(9)</f>
        <v>128.60442987205411</v>
      </c>
      <c r="BN50">
        <f>BN49/SQRT(10)</f>
        <v>84.585287005352072</v>
      </c>
      <c r="BS50">
        <f>BS49/SQRT(10)</f>
        <v>147.71750573307142</v>
      </c>
      <c r="BV50">
        <f>BV49/SQRT(10)</f>
        <v>180.08560263879448</v>
      </c>
      <c r="BW50">
        <f>BW49/SQRT(10)</f>
        <v>0.69910657270547816</v>
      </c>
    </row>
    <row r="51" spans="2:75" x14ac:dyDescent="0.2">
      <c r="BW51" s="13"/>
    </row>
    <row r="52" spans="2:75" x14ac:dyDescent="0.2">
      <c r="B52" t="s">
        <v>169</v>
      </c>
      <c r="C52" t="s">
        <v>50</v>
      </c>
      <c r="D52">
        <v>30</v>
      </c>
      <c r="E52">
        <v>2.5</v>
      </c>
      <c r="G52" t="s">
        <v>146</v>
      </c>
      <c r="I52" t="s">
        <v>46</v>
      </c>
      <c r="J52">
        <v>-113.85</v>
      </c>
      <c r="K52">
        <v>12.081</v>
      </c>
      <c r="L52">
        <v>-86.94</v>
      </c>
      <c r="M52">
        <v>11.94</v>
      </c>
      <c r="N52">
        <f>J52-L52</f>
        <v>-26.909999999999997</v>
      </c>
      <c r="BW52" s="13"/>
    </row>
    <row r="53" spans="2:75" x14ac:dyDescent="0.2">
      <c r="B53" t="s">
        <v>44</v>
      </c>
      <c r="C53" t="s">
        <v>50</v>
      </c>
      <c r="D53">
        <v>30</v>
      </c>
      <c r="E53">
        <v>2.5</v>
      </c>
      <c r="G53" t="s">
        <v>146</v>
      </c>
      <c r="I53" t="s">
        <v>147</v>
      </c>
      <c r="J53">
        <v>-107.01</v>
      </c>
      <c r="K53">
        <v>9.1302000000000003</v>
      </c>
      <c r="L53">
        <v>-102.96</v>
      </c>
      <c r="M53">
        <v>8.2669999999999995</v>
      </c>
      <c r="N53">
        <f>J53-L53</f>
        <v>-4.0500000000000114</v>
      </c>
      <c r="BW53" s="13"/>
    </row>
    <row r="54" spans="2:75" x14ac:dyDescent="0.2">
      <c r="B54" t="s">
        <v>45</v>
      </c>
      <c r="C54" t="s">
        <v>50</v>
      </c>
      <c r="D54">
        <v>30</v>
      </c>
      <c r="E54">
        <v>2.5</v>
      </c>
      <c r="G54" t="s">
        <v>146</v>
      </c>
      <c r="I54" t="s">
        <v>47</v>
      </c>
      <c r="J54">
        <v>-99.998000000000005</v>
      </c>
      <c r="K54">
        <v>5.8266999999999998</v>
      </c>
      <c r="L54">
        <v>-96.941000000000003</v>
      </c>
      <c r="M54">
        <v>10.694000000000001</v>
      </c>
      <c r="N54">
        <f>J54-L54</f>
        <v>-3.0570000000000022</v>
      </c>
      <c r="BW54" s="13"/>
    </row>
    <row r="55" spans="2:75" x14ac:dyDescent="0.2">
      <c r="B55" t="s">
        <v>5</v>
      </c>
      <c r="C55" t="s">
        <v>6</v>
      </c>
      <c r="D55">
        <v>30</v>
      </c>
      <c r="E55">
        <v>2.5</v>
      </c>
      <c r="G55" t="s">
        <v>7</v>
      </c>
      <c r="I55" t="s">
        <v>8</v>
      </c>
      <c r="J55">
        <v>-105.24</v>
      </c>
      <c r="K55">
        <v>11.4</v>
      </c>
      <c r="L55">
        <v>-91.197999999999993</v>
      </c>
      <c r="M55">
        <v>8.7899999999999991</v>
      </c>
      <c r="N55">
        <f>J55-L55</f>
        <v>-14.042000000000002</v>
      </c>
      <c r="BW55" s="13"/>
    </row>
    <row r="56" spans="2:75" x14ac:dyDescent="0.2">
      <c r="B56" t="s">
        <v>9</v>
      </c>
      <c r="C56" t="s">
        <v>6</v>
      </c>
      <c r="D56">
        <v>30</v>
      </c>
      <c r="E56">
        <v>2.5</v>
      </c>
      <c r="G56" t="s">
        <v>7</v>
      </c>
      <c r="I56" t="s">
        <v>8</v>
      </c>
      <c r="J56">
        <v>-101.14</v>
      </c>
      <c r="K56">
        <v>10.323</v>
      </c>
      <c r="L56">
        <v>-96.921999999999997</v>
      </c>
      <c r="M56">
        <v>11.337999999999999</v>
      </c>
      <c r="N56">
        <f>J56-L56</f>
        <v>-4.2180000000000035</v>
      </c>
      <c r="BW56" s="13"/>
    </row>
    <row r="57" spans="2:75" x14ac:dyDescent="0.2">
      <c r="BW57" s="13"/>
    </row>
    <row r="58" spans="2:75" x14ac:dyDescent="0.2">
      <c r="J58">
        <f>AVERAGE(J52:J56)</f>
        <v>-105.44760000000001</v>
      </c>
      <c r="K58">
        <f>AVERAGE(K52:K56)</f>
        <v>9.7521799999999992</v>
      </c>
      <c r="L58">
        <f>AVERAGE(L52:L56)</f>
        <v>-94.992199999999997</v>
      </c>
      <c r="M58">
        <f>AVERAGE(M52:M56)</f>
        <v>10.2058</v>
      </c>
      <c r="N58">
        <f>AVERAGE(N52:N56)</f>
        <v>-10.455400000000003</v>
      </c>
      <c r="BW58" s="13"/>
    </row>
    <row r="59" spans="2:75" x14ac:dyDescent="0.2">
      <c r="J59">
        <f>STDEV(J52:J56)</f>
        <v>5.5076781677944808</v>
      </c>
      <c r="K59">
        <f>STDEV(K52:K56)</f>
        <v>2.4627627356284272</v>
      </c>
      <c r="L59">
        <f>STDEV(L52:L56)</f>
        <v>6.128655333757969</v>
      </c>
      <c r="M59">
        <f>STDEV(M52:M56)</f>
        <v>1.6039872817450789</v>
      </c>
      <c r="N59">
        <f>STDEV(N52:N56)</f>
        <v>10.226047516024943</v>
      </c>
      <c r="BW59" s="13"/>
    </row>
    <row r="60" spans="2:75" x14ac:dyDescent="0.2">
      <c r="J60">
        <f>J59/SQRT(5)</f>
        <v>2.4631085562759902</v>
      </c>
      <c r="K60">
        <f>K59/SQRT(5)</f>
        <v>1.1013809778637011</v>
      </c>
      <c r="L60">
        <f>L59/SQRT(5)</f>
        <v>2.7408179873898959</v>
      </c>
      <c r="M60">
        <f>M59/SQRT(5)</f>
        <v>0.71732491940542076</v>
      </c>
      <c r="N60">
        <f>N59/SQRT(5)</f>
        <v>4.5732274773949282</v>
      </c>
      <c r="BW60" s="13"/>
    </row>
    <row r="61" spans="2:75" x14ac:dyDescent="0.2">
      <c r="BW61" s="13"/>
    </row>
    <row r="62" spans="2:75" ht="15" x14ac:dyDescent="0.25">
      <c r="B62" t="s">
        <v>152</v>
      </c>
      <c r="C62" t="s">
        <v>20</v>
      </c>
      <c r="D62">
        <v>30</v>
      </c>
      <c r="E62">
        <v>1</v>
      </c>
      <c r="G62" t="s">
        <v>107</v>
      </c>
      <c r="I62" s="15" t="s">
        <v>4</v>
      </c>
      <c r="J62">
        <v>-101.8</v>
      </c>
      <c r="K62">
        <v>8.7159999999999993</v>
      </c>
      <c r="L62">
        <v>-105.8</v>
      </c>
      <c r="M62">
        <v>6.4</v>
      </c>
      <c r="N62">
        <f>J62-L62</f>
        <v>4</v>
      </c>
      <c r="O62" t="s">
        <v>4</v>
      </c>
      <c r="P62">
        <v>7.71</v>
      </c>
      <c r="Q62">
        <v>31.134</v>
      </c>
      <c r="R62">
        <v>-86.74</v>
      </c>
      <c r="S62">
        <f>R62-Q62</f>
        <v>-117.874</v>
      </c>
      <c r="T62">
        <f>S62/P62</f>
        <v>-15.288456549935148</v>
      </c>
      <c r="U62">
        <v>12.637</v>
      </c>
      <c r="V62">
        <v>-79.165000000000006</v>
      </c>
      <c r="W62">
        <f>V62-U62</f>
        <v>-91.802000000000007</v>
      </c>
      <c r="X62">
        <f>W62/P62</f>
        <v>-11.906874189364462</v>
      </c>
      <c r="Y62">
        <f>(T62-X62)/T62</f>
        <v>0.22118533349169445</v>
      </c>
      <c r="Z62" t="s">
        <v>4</v>
      </c>
      <c r="AA62">
        <v>9.15</v>
      </c>
      <c r="AB62">
        <v>-178.9</v>
      </c>
      <c r="AC62">
        <v>975.2</v>
      </c>
      <c r="AD62">
        <v>7.7</v>
      </c>
      <c r="AE62">
        <v>98.9</v>
      </c>
      <c r="AF62">
        <v>7.8339999999999996</v>
      </c>
      <c r="AG62">
        <v>-124.9</v>
      </c>
      <c r="AH62">
        <v>551.70000000000005</v>
      </c>
      <c r="AI62">
        <v>7.7</v>
      </c>
      <c r="AJ62">
        <v>98.9</v>
      </c>
      <c r="AK62">
        <f t="shared" ref="AK62:AK68" si="28">AC62-AH62</f>
        <v>423.5</v>
      </c>
      <c r="AL62" t="s">
        <v>4</v>
      </c>
      <c r="AM62">
        <v>19.78</v>
      </c>
      <c r="AN62">
        <v>-161</v>
      </c>
      <c r="AO62">
        <v>2406</v>
      </c>
      <c r="AP62">
        <v>4.7</v>
      </c>
      <c r="AQ62">
        <v>97.3</v>
      </c>
      <c r="AR62">
        <v>-0.80700000000000005</v>
      </c>
      <c r="AS62">
        <v>-68.91</v>
      </c>
      <c r="AT62">
        <v>1069</v>
      </c>
      <c r="AU62">
        <v>4.7</v>
      </c>
      <c r="AV62">
        <v>98.9</v>
      </c>
      <c r="AW62">
        <f t="shared" ref="AW62:AW68" si="29">AO62-AT62</f>
        <v>1337</v>
      </c>
      <c r="AY62" t="s">
        <v>4</v>
      </c>
      <c r="AZ62" t="s">
        <v>122</v>
      </c>
      <c r="BE62" t="s">
        <v>125</v>
      </c>
      <c r="BW62" s="13"/>
    </row>
    <row r="63" spans="2:75" ht="15" x14ac:dyDescent="0.25">
      <c r="B63" t="s">
        <v>170</v>
      </c>
      <c r="C63" t="s">
        <v>20</v>
      </c>
      <c r="D63">
        <v>30</v>
      </c>
      <c r="E63">
        <v>1</v>
      </c>
      <c r="G63" t="s">
        <v>107</v>
      </c>
      <c r="I63" s="15" t="s">
        <v>98</v>
      </c>
      <c r="J63">
        <v>-107.8</v>
      </c>
      <c r="K63">
        <v>9.859</v>
      </c>
      <c r="L63">
        <v>-102.6</v>
      </c>
      <c r="M63">
        <v>11.61</v>
      </c>
      <c r="N63">
        <f t="shared" ref="N63:N68" si="30">J63-L63</f>
        <v>-5.2000000000000028</v>
      </c>
      <c r="O63" t="s">
        <v>98</v>
      </c>
      <c r="P63">
        <v>6.9</v>
      </c>
      <c r="Q63">
        <v>-44.625</v>
      </c>
      <c r="R63">
        <v>-136.57</v>
      </c>
      <c r="S63">
        <f t="shared" ref="S63:S68" si="31">R63-Q63</f>
        <v>-91.944999999999993</v>
      </c>
      <c r="T63">
        <f t="shared" ref="T63:T68" si="32">S63/P63</f>
        <v>-13.325362318840577</v>
      </c>
      <c r="U63">
        <v>-57.829000000000001</v>
      </c>
      <c r="V63">
        <v>-137.06</v>
      </c>
      <c r="W63">
        <f t="shared" ref="W63:W68" si="33">V63-U63</f>
        <v>-79.230999999999995</v>
      </c>
      <c r="X63">
        <f t="shared" ref="X63:X68" si="34">W63/P63</f>
        <v>-11.482753623188405</v>
      </c>
      <c r="Y63">
        <f t="shared" ref="Y63:Y68" si="35">(T63-X63)/T63</f>
        <v>0.13827831856000863</v>
      </c>
      <c r="Z63" t="s">
        <v>98</v>
      </c>
      <c r="AA63">
        <v>-24.16</v>
      </c>
      <c r="AB63">
        <v>-245.1</v>
      </c>
      <c r="AC63">
        <v>1044</v>
      </c>
      <c r="AD63">
        <v>3</v>
      </c>
      <c r="AE63">
        <v>98.6</v>
      </c>
      <c r="AF63">
        <v>-72.11</v>
      </c>
      <c r="AG63">
        <v>-223.9</v>
      </c>
      <c r="AH63">
        <v>597.6</v>
      </c>
      <c r="AI63">
        <v>3</v>
      </c>
      <c r="AJ63">
        <v>98.6</v>
      </c>
      <c r="AK63">
        <f t="shared" si="28"/>
        <v>446.4</v>
      </c>
      <c r="AL63" t="s">
        <v>98</v>
      </c>
      <c r="AM63">
        <v>-10.31</v>
      </c>
      <c r="AN63">
        <v>-105.3</v>
      </c>
      <c r="AO63">
        <v>844</v>
      </c>
      <c r="AP63">
        <v>1.3</v>
      </c>
      <c r="AQ63">
        <v>98.9</v>
      </c>
      <c r="AR63">
        <v>-40.9</v>
      </c>
      <c r="AS63">
        <v>-105.1</v>
      </c>
      <c r="AT63">
        <v>1224</v>
      </c>
      <c r="AU63">
        <v>17.100000000000001</v>
      </c>
      <c r="AV63">
        <v>98.6</v>
      </c>
      <c r="AW63">
        <f t="shared" si="29"/>
        <v>-380</v>
      </c>
      <c r="AY63" t="s">
        <v>98</v>
      </c>
      <c r="AZ63">
        <v>-1.137</v>
      </c>
      <c r="BA63">
        <v>-58.74</v>
      </c>
      <c r="BB63">
        <v>1221</v>
      </c>
      <c r="BC63">
        <v>23.1</v>
      </c>
      <c r="BD63">
        <v>105.3</v>
      </c>
      <c r="BE63">
        <v>-26.9</v>
      </c>
      <c r="BF63">
        <v>-40.26</v>
      </c>
      <c r="BG63">
        <v>785.4</v>
      </c>
      <c r="BH63">
        <v>23.1</v>
      </c>
      <c r="BI63">
        <v>105.3</v>
      </c>
      <c r="BW63" s="13"/>
    </row>
    <row r="64" spans="2:75" ht="15" x14ac:dyDescent="0.25">
      <c r="B64" t="s">
        <v>10</v>
      </c>
      <c r="C64" t="s">
        <v>20</v>
      </c>
      <c r="D64">
        <v>30</v>
      </c>
      <c r="E64">
        <v>1</v>
      </c>
      <c r="G64" t="s">
        <v>107</v>
      </c>
      <c r="I64" s="15" t="s">
        <v>109</v>
      </c>
      <c r="J64">
        <v>-105</v>
      </c>
      <c r="K64">
        <v>10.47</v>
      </c>
      <c r="L64">
        <v>-95.25</v>
      </c>
      <c r="M64">
        <v>11.94</v>
      </c>
      <c r="N64">
        <f t="shared" si="30"/>
        <v>-9.75</v>
      </c>
      <c r="O64" t="s">
        <v>109</v>
      </c>
      <c r="P64">
        <v>11.52</v>
      </c>
      <c r="Q64">
        <v>18.195</v>
      </c>
      <c r="R64">
        <v>-53.982999999999997</v>
      </c>
      <c r="S64">
        <f t="shared" si="31"/>
        <v>-72.177999999999997</v>
      </c>
      <c r="T64">
        <f t="shared" si="32"/>
        <v>-6.2654513888888888</v>
      </c>
      <c r="U64">
        <v>-4.1463999999999999</v>
      </c>
      <c r="V64">
        <v>-62.030999999999999</v>
      </c>
      <c r="W64">
        <f t="shared" si="33"/>
        <v>-57.884599999999999</v>
      </c>
      <c r="X64">
        <f t="shared" si="34"/>
        <v>-5.0247048611111111</v>
      </c>
      <c r="Y64">
        <f t="shared" si="35"/>
        <v>0.19802987059768903</v>
      </c>
      <c r="Z64" t="s">
        <v>109</v>
      </c>
      <c r="AA64">
        <v>31.02</v>
      </c>
      <c r="AB64">
        <v>-95.62</v>
      </c>
      <c r="AC64">
        <v>362.8</v>
      </c>
      <c r="AD64">
        <v>3.7</v>
      </c>
      <c r="AE64">
        <v>98.6</v>
      </c>
      <c r="AF64">
        <v>3.4289999999999998</v>
      </c>
      <c r="AG64">
        <v>-80.31</v>
      </c>
      <c r="AH64">
        <v>346.1</v>
      </c>
      <c r="AI64">
        <v>3.7</v>
      </c>
      <c r="AJ64">
        <v>98.6</v>
      </c>
      <c r="AK64">
        <f t="shared" si="28"/>
        <v>16.699999999999989</v>
      </c>
      <c r="AL64" t="s">
        <v>109</v>
      </c>
      <c r="AM64">
        <v>13.54</v>
      </c>
      <c r="AN64">
        <v>-85.86</v>
      </c>
      <c r="AO64">
        <v>1266</v>
      </c>
      <c r="AP64">
        <v>3</v>
      </c>
      <c r="AQ64">
        <v>98.6</v>
      </c>
      <c r="AR64">
        <v>1.1120000000000001</v>
      </c>
      <c r="AS64">
        <v>-67.91</v>
      </c>
      <c r="AT64">
        <v>791.8</v>
      </c>
      <c r="AU64">
        <v>6.3</v>
      </c>
      <c r="AV64">
        <v>98.6</v>
      </c>
      <c r="AW64">
        <f t="shared" si="29"/>
        <v>474.20000000000005</v>
      </c>
      <c r="AY64" t="s">
        <v>76</v>
      </c>
      <c r="AZ64">
        <v>5.7729999999999997</v>
      </c>
      <c r="BA64">
        <v>-38.22</v>
      </c>
      <c r="BB64">
        <v>1040</v>
      </c>
      <c r="BC64">
        <v>9.4</v>
      </c>
      <c r="BD64">
        <v>105.3</v>
      </c>
      <c r="BE64">
        <v>-1.1719999999999999</v>
      </c>
      <c r="BF64">
        <v>-55.15</v>
      </c>
      <c r="BG64">
        <v>2738</v>
      </c>
      <c r="BH64">
        <v>9.4</v>
      </c>
      <c r="BI64">
        <v>105.3</v>
      </c>
      <c r="BW64" s="13"/>
    </row>
    <row r="65" spans="1:75" ht="15" x14ac:dyDescent="0.25">
      <c r="B65" t="s">
        <v>11</v>
      </c>
      <c r="C65" t="s">
        <v>20</v>
      </c>
      <c r="D65">
        <v>30</v>
      </c>
      <c r="E65">
        <v>1</v>
      </c>
      <c r="G65" t="s">
        <v>107</v>
      </c>
      <c r="I65" s="15" t="s">
        <v>57</v>
      </c>
      <c r="J65" t="s">
        <v>171</v>
      </c>
      <c r="O65" t="s">
        <v>57</v>
      </c>
      <c r="P65">
        <v>16.559999999999999</v>
      </c>
      <c r="Q65">
        <v>23.634</v>
      </c>
      <c r="R65">
        <v>-128.15</v>
      </c>
      <c r="S65">
        <f t="shared" si="31"/>
        <v>-151.78399999999999</v>
      </c>
      <c r="T65">
        <f t="shared" si="32"/>
        <v>-9.1657004830917881</v>
      </c>
      <c r="U65">
        <v>17.449000000000002</v>
      </c>
      <c r="V65">
        <v>-114.09</v>
      </c>
      <c r="W65">
        <f t="shared" si="33"/>
        <v>-131.53900000000002</v>
      </c>
      <c r="X65">
        <f t="shared" si="34"/>
        <v>-7.9431763285024166</v>
      </c>
      <c r="Y65">
        <f t="shared" si="35"/>
        <v>0.13338032994254986</v>
      </c>
      <c r="Z65" t="s">
        <v>57</v>
      </c>
      <c r="AA65">
        <v>26.38</v>
      </c>
      <c r="AB65">
        <v>-304.7</v>
      </c>
      <c r="AC65">
        <v>910.2</v>
      </c>
      <c r="AD65">
        <v>4</v>
      </c>
      <c r="AE65">
        <v>98.6</v>
      </c>
      <c r="AF65">
        <v>24.86</v>
      </c>
      <c r="AG65">
        <v>-231.1</v>
      </c>
      <c r="AH65">
        <v>601.6</v>
      </c>
      <c r="AI65">
        <v>4</v>
      </c>
      <c r="AJ65">
        <v>98.6</v>
      </c>
      <c r="AK65">
        <f t="shared" si="28"/>
        <v>308.60000000000002</v>
      </c>
      <c r="AL65" t="s">
        <v>57</v>
      </c>
      <c r="AM65">
        <v>10.7</v>
      </c>
      <c r="AN65">
        <v>-178.8</v>
      </c>
      <c r="AO65">
        <v>1534</v>
      </c>
      <c r="AP65">
        <v>10.4</v>
      </c>
      <c r="AQ65">
        <v>98.6</v>
      </c>
      <c r="AR65">
        <v>-18.989999999999998</v>
      </c>
      <c r="AS65">
        <v>-103.8</v>
      </c>
      <c r="AT65">
        <v>800.4</v>
      </c>
      <c r="AU65">
        <v>28.1</v>
      </c>
      <c r="AV65">
        <v>98.6</v>
      </c>
      <c r="AW65">
        <f t="shared" si="29"/>
        <v>733.6</v>
      </c>
      <c r="AY65" t="s">
        <v>1</v>
      </c>
      <c r="AZ65" t="s">
        <v>52</v>
      </c>
      <c r="BE65">
        <v>0.81040000000000001</v>
      </c>
      <c r="BF65">
        <v>-37.909999999999997</v>
      </c>
      <c r="BG65">
        <v>1054</v>
      </c>
      <c r="BH65">
        <v>24.8</v>
      </c>
      <c r="BI65">
        <v>105.3</v>
      </c>
      <c r="BW65" s="13"/>
    </row>
    <row r="66" spans="1:75" ht="15" x14ac:dyDescent="0.25">
      <c r="B66" t="s">
        <v>12</v>
      </c>
      <c r="C66" t="s">
        <v>20</v>
      </c>
      <c r="D66">
        <v>30</v>
      </c>
      <c r="E66">
        <v>1</v>
      </c>
      <c r="G66" t="s">
        <v>107</v>
      </c>
      <c r="I66" s="15" t="s">
        <v>108</v>
      </c>
      <c r="J66">
        <v>-99.9</v>
      </c>
      <c r="K66">
        <v>10.210000000000001</v>
      </c>
      <c r="L66">
        <v>-99.43</v>
      </c>
      <c r="M66">
        <v>11.38</v>
      </c>
      <c r="N66">
        <f t="shared" si="30"/>
        <v>-0.46999999999999886</v>
      </c>
      <c r="O66" t="s">
        <v>108</v>
      </c>
      <c r="P66">
        <v>13.28</v>
      </c>
      <c r="Q66">
        <v>-37.558999999999997</v>
      </c>
      <c r="R66">
        <v>-153.24</v>
      </c>
      <c r="S66">
        <f t="shared" si="31"/>
        <v>-115.68100000000001</v>
      </c>
      <c r="T66">
        <f t="shared" si="32"/>
        <v>-8.7109186746987959</v>
      </c>
      <c r="U66">
        <v>-49.631</v>
      </c>
      <c r="V66">
        <v>-180.43</v>
      </c>
      <c r="W66">
        <f t="shared" si="33"/>
        <v>-130.79900000000001</v>
      </c>
      <c r="X66">
        <f t="shared" si="34"/>
        <v>-9.8493222891566283</v>
      </c>
      <c r="Y66">
        <f t="shared" si="35"/>
        <v>-0.130686975389217</v>
      </c>
      <c r="Z66" t="s">
        <v>108</v>
      </c>
      <c r="AA66">
        <v>-15.22</v>
      </c>
      <c r="AB66">
        <v>-259.10000000000002</v>
      </c>
      <c r="AC66">
        <v>526.4</v>
      </c>
      <c r="AD66">
        <v>3.3</v>
      </c>
      <c r="AE66">
        <v>98.9</v>
      </c>
      <c r="AF66" t="s">
        <v>52</v>
      </c>
      <c r="AL66" t="s">
        <v>108</v>
      </c>
      <c r="AM66">
        <v>-5.46</v>
      </c>
      <c r="AN66">
        <v>-129.4</v>
      </c>
      <c r="AO66">
        <v>742.2</v>
      </c>
      <c r="AP66">
        <v>2.2999999999999998</v>
      </c>
      <c r="AQ66">
        <v>97.6</v>
      </c>
      <c r="AR66">
        <v>-15.02</v>
      </c>
      <c r="AS66">
        <v>-126.4</v>
      </c>
      <c r="AT66">
        <v>548.4</v>
      </c>
      <c r="AU66">
        <v>1</v>
      </c>
      <c r="AV66">
        <v>98.9</v>
      </c>
      <c r="AW66">
        <f t="shared" si="29"/>
        <v>193.80000000000007</v>
      </c>
      <c r="AY66" t="s">
        <v>108</v>
      </c>
      <c r="AZ66">
        <v>-6.9189999999999996</v>
      </c>
      <c r="BA66">
        <v>-54.11</v>
      </c>
      <c r="BB66">
        <v>1431</v>
      </c>
      <c r="BC66">
        <v>15.7</v>
      </c>
      <c r="BD66">
        <v>103.3</v>
      </c>
      <c r="BE66" t="s">
        <v>52</v>
      </c>
      <c r="BW66" s="13"/>
    </row>
    <row r="67" spans="1:75" ht="15" x14ac:dyDescent="0.25">
      <c r="B67" t="s">
        <v>2</v>
      </c>
      <c r="C67" t="s">
        <v>20</v>
      </c>
      <c r="D67">
        <v>30</v>
      </c>
      <c r="E67">
        <v>1</v>
      </c>
      <c r="G67" t="s">
        <v>107</v>
      </c>
      <c r="I67" s="15" t="s">
        <v>99</v>
      </c>
      <c r="J67">
        <v>-98.51</v>
      </c>
      <c r="K67">
        <v>11.46</v>
      </c>
      <c r="L67">
        <v>-97.47</v>
      </c>
      <c r="M67">
        <v>9.9130000000000003</v>
      </c>
      <c r="N67">
        <f t="shared" si="30"/>
        <v>-1.0400000000000063</v>
      </c>
      <c r="O67" t="s">
        <v>99</v>
      </c>
      <c r="P67">
        <v>10.48</v>
      </c>
      <c r="Q67">
        <v>30.068000000000001</v>
      </c>
      <c r="R67">
        <v>-265.06</v>
      </c>
      <c r="S67">
        <f t="shared" si="31"/>
        <v>-295.12799999999999</v>
      </c>
      <c r="T67">
        <f t="shared" si="32"/>
        <v>-28.161068702290073</v>
      </c>
      <c r="U67">
        <v>20.219000000000001</v>
      </c>
      <c r="V67">
        <v>-282.14</v>
      </c>
      <c r="W67">
        <f t="shared" si="33"/>
        <v>-302.35899999999998</v>
      </c>
      <c r="X67">
        <f t="shared" si="34"/>
        <v>-28.851049618320609</v>
      </c>
      <c r="Y67">
        <f t="shared" si="35"/>
        <v>-2.4501233363150937E-2</v>
      </c>
      <c r="Z67" t="s">
        <v>99</v>
      </c>
      <c r="AA67">
        <v>-23.07</v>
      </c>
      <c r="AB67">
        <v>-318.7</v>
      </c>
      <c r="AC67">
        <v>258.3</v>
      </c>
      <c r="AD67">
        <v>7.3</v>
      </c>
      <c r="AE67">
        <v>92.2</v>
      </c>
      <c r="AF67">
        <v>-27.75</v>
      </c>
      <c r="AG67">
        <v>-351.5</v>
      </c>
      <c r="AH67">
        <v>268.5</v>
      </c>
      <c r="AI67">
        <v>5</v>
      </c>
      <c r="AJ67">
        <v>92.2</v>
      </c>
      <c r="AK67">
        <f t="shared" si="28"/>
        <v>-10.199999999999989</v>
      </c>
      <c r="AL67" t="s">
        <v>99</v>
      </c>
      <c r="AM67">
        <v>-32.729999999999997</v>
      </c>
      <c r="AN67">
        <v>-248.6</v>
      </c>
      <c r="AO67">
        <v>666.9</v>
      </c>
      <c r="AP67">
        <v>14.7</v>
      </c>
      <c r="AQ67">
        <v>98.9</v>
      </c>
      <c r="AR67">
        <v>-72.88</v>
      </c>
      <c r="AS67">
        <v>-230.2</v>
      </c>
      <c r="AT67">
        <v>615.4</v>
      </c>
      <c r="AU67">
        <v>18.100000000000001</v>
      </c>
      <c r="AV67">
        <v>99.3</v>
      </c>
      <c r="AW67">
        <f t="shared" si="29"/>
        <v>51.5</v>
      </c>
      <c r="AY67" t="s">
        <v>4</v>
      </c>
      <c r="AZ67" t="s">
        <v>122</v>
      </c>
      <c r="BE67">
        <v>-24.16</v>
      </c>
      <c r="BF67">
        <v>-179.4</v>
      </c>
      <c r="BG67">
        <v>1841</v>
      </c>
      <c r="BH67">
        <v>26.5</v>
      </c>
      <c r="BI67">
        <v>106</v>
      </c>
      <c r="BW67" s="13"/>
    </row>
    <row r="68" spans="1:75" ht="15" x14ac:dyDescent="0.25">
      <c r="B68" t="s">
        <v>3</v>
      </c>
      <c r="C68" t="s">
        <v>20</v>
      </c>
      <c r="D68">
        <v>30</v>
      </c>
      <c r="E68">
        <v>1</v>
      </c>
      <c r="G68" t="s">
        <v>107</v>
      </c>
      <c r="I68" s="15" t="s">
        <v>57</v>
      </c>
      <c r="J68">
        <v>-101.8</v>
      </c>
      <c r="K68">
        <v>6.968</v>
      </c>
      <c r="L68">
        <v>-92.36</v>
      </c>
      <c r="M68">
        <v>10.29</v>
      </c>
      <c r="N68">
        <f t="shared" si="30"/>
        <v>-9.4399999999999977</v>
      </c>
      <c r="O68" t="s">
        <v>57</v>
      </c>
      <c r="P68">
        <v>8.67</v>
      </c>
      <c r="Q68">
        <v>23.047999999999998</v>
      </c>
      <c r="R68">
        <v>-408.99</v>
      </c>
      <c r="S68">
        <f t="shared" si="31"/>
        <v>-432.03800000000001</v>
      </c>
      <c r="T68">
        <f t="shared" si="32"/>
        <v>-49.831372549019612</v>
      </c>
      <c r="U68">
        <v>-64.298000000000002</v>
      </c>
      <c r="V68">
        <v>-420.59</v>
      </c>
      <c r="W68">
        <f t="shared" si="33"/>
        <v>-356.29199999999997</v>
      </c>
      <c r="X68">
        <f t="shared" si="34"/>
        <v>-41.094809688581314</v>
      </c>
      <c r="Y68">
        <f t="shared" si="35"/>
        <v>0.17532254107277609</v>
      </c>
      <c r="Z68" t="s">
        <v>57</v>
      </c>
      <c r="AA68">
        <v>-89.35</v>
      </c>
      <c r="AB68">
        <v>-544.4</v>
      </c>
      <c r="AC68">
        <v>381</v>
      </c>
      <c r="AD68">
        <v>6.3</v>
      </c>
      <c r="AE68">
        <v>74.099999999999994</v>
      </c>
      <c r="AF68">
        <v>-84.21</v>
      </c>
      <c r="AG68">
        <v>-468.9</v>
      </c>
      <c r="AH68">
        <v>251.4</v>
      </c>
      <c r="AI68">
        <v>3.3</v>
      </c>
      <c r="AJ68">
        <v>98.9</v>
      </c>
      <c r="AK68">
        <f t="shared" si="28"/>
        <v>129.6</v>
      </c>
      <c r="AL68" t="s">
        <v>57</v>
      </c>
      <c r="AM68">
        <v>2.508</v>
      </c>
      <c r="AN68">
        <v>-496.2</v>
      </c>
      <c r="AO68">
        <v>1152</v>
      </c>
      <c r="AP68">
        <v>5</v>
      </c>
      <c r="AQ68">
        <v>97.6</v>
      </c>
      <c r="AR68">
        <v>-79.5</v>
      </c>
      <c r="AS68">
        <v>-331.6</v>
      </c>
      <c r="AT68">
        <v>505.1</v>
      </c>
      <c r="AU68">
        <v>9</v>
      </c>
      <c r="AV68">
        <v>97.6</v>
      </c>
      <c r="AW68">
        <f t="shared" si="29"/>
        <v>646.9</v>
      </c>
      <c r="AY68" t="s">
        <v>1</v>
      </c>
      <c r="AZ68" t="s">
        <v>122</v>
      </c>
      <c r="BE68">
        <v>-20.14</v>
      </c>
      <c r="BF68">
        <v>-275.89999999999998</v>
      </c>
      <c r="BG68">
        <v>1398</v>
      </c>
      <c r="BH68">
        <v>12.7</v>
      </c>
      <c r="BI68">
        <v>106</v>
      </c>
      <c r="BW68" s="13"/>
    </row>
    <row r="69" spans="1:75" x14ac:dyDescent="0.2">
      <c r="BW69" s="13"/>
    </row>
    <row r="70" spans="1:75" x14ac:dyDescent="0.2">
      <c r="J70">
        <f>AVERAGE(J62:J68)</f>
        <v>-102.46833333333332</v>
      </c>
      <c r="K70">
        <f>AVERAGE(K62:K68)</f>
        <v>9.6138333333333339</v>
      </c>
      <c r="L70">
        <f>AVERAGE(L62:L68)</f>
        <v>-98.818333333333328</v>
      </c>
      <c r="M70">
        <f>AVERAGE(M62:M68)</f>
        <v>10.2555</v>
      </c>
      <c r="N70">
        <f>AVERAGE(N62:N68)</f>
        <v>-3.6500000000000008</v>
      </c>
      <c r="Y70">
        <f>AVERAGE(Y62:Y68)</f>
        <v>0.10157259784462146</v>
      </c>
      <c r="AC70">
        <f>AVERAGE(AC62:AC68)</f>
        <v>636.84285714285704</v>
      </c>
      <c r="AH70">
        <f>AVERAGE(AH62:AH68)</f>
        <v>436.15000000000003</v>
      </c>
      <c r="AK70">
        <f>AVERAGE(AK62:AK68)</f>
        <v>219.09999999999994</v>
      </c>
      <c r="AO70">
        <f>AVERAGE(AO62:AO68)</f>
        <v>1230.1571428571426</v>
      </c>
      <c r="AT70">
        <f>AVERAGE(AT62:AT68)</f>
        <v>793.44285714285718</v>
      </c>
      <c r="AW70">
        <f>AVERAGE(AW62:AW68)</f>
        <v>436.71428571428578</v>
      </c>
      <c r="BG70">
        <f>AVERAGE(BG63:BG68)</f>
        <v>1563.28</v>
      </c>
      <c r="BW70" s="13"/>
    </row>
    <row r="71" spans="1:75" x14ac:dyDescent="0.2">
      <c r="J71">
        <f>STDEV(J62:J68)</f>
        <v>3.4057035494397701</v>
      </c>
      <c r="K71">
        <f>STDEV(K62:K68)</f>
        <v>1.5724765711026158</v>
      </c>
      <c r="L71">
        <f>STDEV(L62:L68)</f>
        <v>4.8924407678240369</v>
      </c>
      <c r="M71">
        <f>STDEV(M62:M68)</f>
        <v>2.0454871058014583</v>
      </c>
      <c r="N71">
        <f>STDEV(N62:N68)</f>
        <v>5.4513044310513417</v>
      </c>
      <c r="Y71">
        <f>STDEV(Y62:Y68)</f>
        <v>0.12990280222196421</v>
      </c>
      <c r="AC71">
        <f>STDEV(AC62:AC68)</f>
        <v>329.40198267538756</v>
      </c>
      <c r="AH71">
        <f>STDEV(AH62:AH68)</f>
        <v>165.61382490601446</v>
      </c>
      <c r="AK71">
        <f>STDEV(AK62:AK68)</f>
        <v>201.49908188376446</v>
      </c>
      <c r="AO71">
        <f>STDEV(AO62:AO68)</f>
        <v>603.71050970130545</v>
      </c>
      <c r="AT71">
        <f>STDEV(AT62:AT68)</f>
        <v>269.64456763885062</v>
      </c>
      <c r="AW71">
        <f>STDEV(AW62:AW68)</f>
        <v>550.55401317997075</v>
      </c>
      <c r="BG71">
        <f>STDEV(BG62:BG68)</f>
        <v>766.30221975406039</v>
      </c>
      <c r="BW71" s="13"/>
    </row>
    <row r="72" spans="1:75" x14ac:dyDescent="0.2">
      <c r="J72">
        <f>J71/SQRT(6)</f>
        <v>1.3903726518854966</v>
      </c>
      <c r="K72">
        <f>K71/SQRT(6)</f>
        <v>0.64196087194712015</v>
      </c>
      <c r="L72">
        <f>L71/SQRT(7)</f>
        <v>1.849168796539471</v>
      </c>
      <c r="M72">
        <f>M71/SQRT(7)</f>
        <v>0.77312145599141757</v>
      </c>
      <c r="N72">
        <f>N71/SQRT(6)</f>
        <v>2.2254857147747917</v>
      </c>
      <c r="AH72">
        <f>AH71/SQRT(6)</f>
        <v>67.611560895061942</v>
      </c>
      <c r="AK72">
        <f>AK71/SQRT(6)</f>
        <v>82.261655709084806</v>
      </c>
      <c r="AT72">
        <f>AT71/SQRT(7)</f>
        <v>101.91606690741909</v>
      </c>
      <c r="AW72">
        <f>AW71/SQRT(7)</f>
        <v>208.08985745468277</v>
      </c>
      <c r="BG72">
        <f>BG71/SQRT(5)</f>
        <v>342.70077093581222</v>
      </c>
      <c r="BW72" s="13"/>
    </row>
    <row r="73" spans="1:75" ht="14.25" x14ac:dyDescent="0.2">
      <c r="A73" s="1" t="s">
        <v>43</v>
      </c>
      <c r="BW73" s="13"/>
    </row>
    <row r="74" spans="1:75" x14ac:dyDescent="0.2">
      <c r="B74" t="s">
        <v>78</v>
      </c>
      <c r="D74">
        <v>30</v>
      </c>
      <c r="E74" t="s">
        <v>24</v>
      </c>
      <c r="I74" t="s">
        <v>1</v>
      </c>
      <c r="J74">
        <v>-102.6</v>
      </c>
      <c r="K74">
        <v>-7.2489999999999997</v>
      </c>
      <c r="L74">
        <v>-119.5</v>
      </c>
      <c r="M74">
        <v>-6.96</v>
      </c>
      <c r="N74">
        <f t="shared" ref="N74:N80" si="36">J74-L74</f>
        <v>16.900000000000006</v>
      </c>
      <c r="P74">
        <v>5.71</v>
      </c>
      <c r="Q74">
        <v>-4.4638999999999998</v>
      </c>
      <c r="R74">
        <v>-159.55000000000001</v>
      </c>
      <c r="S74">
        <f>R74-Q74</f>
        <v>-155.08610000000002</v>
      </c>
      <c r="T74">
        <f>S74/P74</f>
        <v>-27.160437828371283</v>
      </c>
      <c r="U74">
        <v>-22.151</v>
      </c>
      <c r="V74">
        <v>-140.80000000000001</v>
      </c>
      <c r="W74">
        <f t="shared" ref="W74:W80" si="37">V74-U74</f>
        <v>-118.64900000000002</v>
      </c>
      <c r="X74">
        <f>W74/P74</f>
        <v>-20.779159369527147</v>
      </c>
      <c r="Y74">
        <f>(T74-X74)/T74</f>
        <v>0.23494755493883726</v>
      </c>
      <c r="Z74" t="s">
        <v>1</v>
      </c>
      <c r="AA74">
        <v>-37.43</v>
      </c>
      <c r="AB74">
        <v>-261.60000000000002</v>
      </c>
      <c r="AC74">
        <v>475.5</v>
      </c>
      <c r="AD74">
        <v>9.6999999999999993</v>
      </c>
      <c r="AE74">
        <v>95</v>
      </c>
      <c r="AL74" t="s">
        <v>1</v>
      </c>
      <c r="AM74">
        <v>-2.754</v>
      </c>
      <c r="AN74">
        <v>-243.3</v>
      </c>
      <c r="AO74">
        <v>2143</v>
      </c>
      <c r="AP74">
        <v>3</v>
      </c>
      <c r="AQ74">
        <v>98.9</v>
      </c>
      <c r="AR74" t="s">
        <v>122</v>
      </c>
      <c r="AY74" t="s">
        <v>1</v>
      </c>
      <c r="AZ74">
        <v>-2.8620000000000001</v>
      </c>
      <c r="BA74">
        <v>-64.8</v>
      </c>
      <c r="BB74">
        <v>1080</v>
      </c>
      <c r="BC74">
        <v>12.7</v>
      </c>
      <c r="BD74">
        <v>106</v>
      </c>
      <c r="BE74" t="s">
        <v>126</v>
      </c>
      <c r="BK74" t="s">
        <v>47</v>
      </c>
      <c r="BL74">
        <v>8.9130000000000003</v>
      </c>
      <c r="BM74">
        <v>38.369999999999997</v>
      </c>
      <c r="BN74">
        <v>469.4</v>
      </c>
      <c r="BO74">
        <v>111</v>
      </c>
      <c r="BP74">
        <v>156.69999999999999</v>
      </c>
      <c r="BQ74">
        <v>6.5590000000000002</v>
      </c>
      <c r="BR74">
        <v>45.35</v>
      </c>
      <c r="BS74">
        <v>294.89999999999998</v>
      </c>
      <c r="BT74">
        <v>110.1</v>
      </c>
      <c r="BU74">
        <v>156.69999999999999</v>
      </c>
      <c r="BV74">
        <f>BS74-BN74</f>
        <v>-174.5</v>
      </c>
      <c r="BW74" s="13">
        <f t="shared" ref="BW74:BW80" si="38">BT74-BO74</f>
        <v>-0.90000000000000568</v>
      </c>
    </row>
    <row r="75" spans="1:75" x14ac:dyDescent="0.2">
      <c r="B75" t="s">
        <v>80</v>
      </c>
      <c r="D75">
        <v>30</v>
      </c>
      <c r="E75" t="s">
        <v>81</v>
      </c>
      <c r="I75" t="s">
        <v>79</v>
      </c>
      <c r="J75">
        <v>-94.4</v>
      </c>
      <c r="K75">
        <v>-17.91</v>
      </c>
      <c r="L75">
        <v>-98.46</v>
      </c>
      <c r="M75">
        <v>-11.66</v>
      </c>
      <c r="N75">
        <f t="shared" si="36"/>
        <v>4.0599999999999881</v>
      </c>
      <c r="P75">
        <v>7.55</v>
      </c>
      <c r="Q75">
        <v>-5.3480999999999996</v>
      </c>
      <c r="R75">
        <v>-127.99</v>
      </c>
      <c r="S75">
        <f t="shared" ref="S75:S80" si="39">R75-Q75</f>
        <v>-122.64189999999999</v>
      </c>
      <c r="T75">
        <f t="shared" ref="T75:T80" si="40">S75/P75</f>
        <v>-16.243960264900661</v>
      </c>
      <c r="U75">
        <v>-20.329000000000001</v>
      </c>
      <c r="V75">
        <v>-197.61</v>
      </c>
      <c r="W75">
        <f t="shared" si="37"/>
        <v>-177.28100000000001</v>
      </c>
      <c r="X75">
        <f t="shared" ref="X75:X80" si="41">W75/P75</f>
        <v>-23.480927152317882</v>
      </c>
      <c r="Y75">
        <f t="shared" ref="Y75:Y80" si="42">(T75-X75)/T75</f>
        <v>-0.44551739658306033</v>
      </c>
      <c r="Z75" t="s">
        <v>36</v>
      </c>
      <c r="AA75" t="s">
        <v>172</v>
      </c>
      <c r="AF75">
        <v>-67.06</v>
      </c>
      <c r="AG75">
        <v>-469.3</v>
      </c>
      <c r="AH75">
        <v>573.70000000000005</v>
      </c>
      <c r="AI75">
        <v>2.2999999999999998</v>
      </c>
      <c r="AJ75">
        <v>95</v>
      </c>
      <c r="AL75" t="s">
        <v>36</v>
      </c>
      <c r="AM75">
        <v>0.48070000000000002</v>
      </c>
      <c r="AN75">
        <v>-276.39999999999998</v>
      </c>
      <c r="AO75">
        <v>727</v>
      </c>
      <c r="AP75">
        <v>3</v>
      </c>
      <c r="AQ75">
        <v>98.9</v>
      </c>
      <c r="AR75">
        <v>40.92</v>
      </c>
      <c r="AS75">
        <v>-338</v>
      </c>
      <c r="AT75">
        <v>1613</v>
      </c>
      <c r="AU75">
        <v>3</v>
      </c>
      <c r="AV75">
        <v>98.9</v>
      </c>
      <c r="AW75">
        <f t="shared" ref="AW75:AW81" si="43">AO75-AT75</f>
        <v>-886</v>
      </c>
      <c r="AY75" t="s">
        <v>36</v>
      </c>
      <c r="AZ75" t="s">
        <v>122</v>
      </c>
      <c r="BE75">
        <v>-8.8160000000000007</v>
      </c>
      <c r="BF75">
        <v>-152.5</v>
      </c>
      <c r="BG75">
        <v>2037</v>
      </c>
      <c r="BH75">
        <v>8</v>
      </c>
      <c r="BI75">
        <v>106</v>
      </c>
      <c r="BK75" t="s">
        <v>46</v>
      </c>
      <c r="BL75">
        <v>5.0609999999999999</v>
      </c>
      <c r="BM75">
        <v>10.6</v>
      </c>
      <c r="BN75">
        <v>294.2</v>
      </c>
      <c r="BO75">
        <v>116.7</v>
      </c>
      <c r="BP75">
        <v>156.69999999999999</v>
      </c>
      <c r="BQ75">
        <v>-0.30230000000000001</v>
      </c>
      <c r="BR75">
        <v>16.309999999999999</v>
      </c>
      <c r="BS75">
        <v>383.6</v>
      </c>
      <c r="BT75">
        <v>116.1</v>
      </c>
      <c r="BU75">
        <v>156.69999999999999</v>
      </c>
      <c r="BV75">
        <f t="shared" ref="BV75:BV80" si="44">BS75-BN75</f>
        <v>89.400000000000034</v>
      </c>
      <c r="BW75" s="13">
        <f t="shared" si="38"/>
        <v>-0.60000000000000853</v>
      </c>
    </row>
    <row r="76" spans="1:75" x14ac:dyDescent="0.2">
      <c r="B76" t="s">
        <v>82</v>
      </c>
      <c r="D76">
        <v>30</v>
      </c>
      <c r="E76" t="s">
        <v>24</v>
      </c>
      <c r="I76" t="s">
        <v>79</v>
      </c>
      <c r="J76">
        <v>-104.6</v>
      </c>
      <c r="K76">
        <v>-4.7389999999999999</v>
      </c>
      <c r="L76">
        <v>-106.1</v>
      </c>
      <c r="M76">
        <v>-7.8559999999999999</v>
      </c>
      <c r="N76">
        <f t="shared" si="36"/>
        <v>1.5</v>
      </c>
      <c r="P76">
        <v>8.3800000000000008</v>
      </c>
      <c r="Q76">
        <v>-42.420999999999999</v>
      </c>
      <c r="R76">
        <v>-198.35</v>
      </c>
      <c r="S76">
        <f t="shared" si="39"/>
        <v>-155.929</v>
      </c>
      <c r="T76">
        <f t="shared" si="40"/>
        <v>-18.607279236276849</v>
      </c>
      <c r="U76">
        <v>-17.274000000000001</v>
      </c>
      <c r="V76">
        <v>-171.55</v>
      </c>
      <c r="W76">
        <f t="shared" si="37"/>
        <v>-154.27600000000001</v>
      </c>
      <c r="X76">
        <f t="shared" si="41"/>
        <v>-18.41002386634845</v>
      </c>
      <c r="Y76">
        <f t="shared" si="42"/>
        <v>1.0600978650539576E-2</v>
      </c>
      <c r="Z76" t="s">
        <v>36</v>
      </c>
      <c r="AA76">
        <v>-13.72</v>
      </c>
      <c r="AB76">
        <v>-177.3</v>
      </c>
      <c r="AC76">
        <v>489.7</v>
      </c>
      <c r="AD76">
        <v>2.2999999999999998</v>
      </c>
      <c r="AE76">
        <v>95</v>
      </c>
      <c r="AF76">
        <v>-14.47</v>
      </c>
      <c r="AG76">
        <v>-215.7</v>
      </c>
      <c r="AH76">
        <v>341.5</v>
      </c>
      <c r="AI76">
        <v>2.2999999999999998</v>
      </c>
      <c r="AJ76">
        <v>70.8</v>
      </c>
      <c r="AK76">
        <f t="shared" ref="AK76:AK81" si="45">AC76-AH76</f>
        <v>148.19999999999999</v>
      </c>
      <c r="AL76" t="s">
        <v>36</v>
      </c>
      <c r="AM76">
        <v>-8.2469999999999999</v>
      </c>
      <c r="AN76">
        <v>-109.6</v>
      </c>
      <c r="AO76">
        <v>610</v>
      </c>
      <c r="AP76">
        <v>4.7</v>
      </c>
      <c r="AQ76">
        <v>98.9</v>
      </c>
      <c r="AR76">
        <v>-11.63</v>
      </c>
      <c r="AS76">
        <v>-189.5</v>
      </c>
      <c r="AT76">
        <v>809.6</v>
      </c>
      <c r="AU76">
        <v>1.3</v>
      </c>
      <c r="AV76">
        <v>98.9</v>
      </c>
      <c r="AW76">
        <f t="shared" si="43"/>
        <v>-199.60000000000002</v>
      </c>
      <c r="AY76" t="s">
        <v>36</v>
      </c>
      <c r="AZ76">
        <v>-6.0659999999999998</v>
      </c>
      <c r="BA76">
        <v>-75.23</v>
      </c>
      <c r="BB76">
        <v>1260</v>
      </c>
      <c r="BC76">
        <v>8</v>
      </c>
      <c r="BD76">
        <v>106</v>
      </c>
      <c r="BE76">
        <v>-5743</v>
      </c>
      <c r="BF76">
        <v>-172.3</v>
      </c>
      <c r="BG76">
        <v>2700</v>
      </c>
      <c r="BH76">
        <v>8</v>
      </c>
      <c r="BI76">
        <v>106</v>
      </c>
      <c r="BK76" t="s">
        <v>46</v>
      </c>
      <c r="BL76" t="s">
        <v>121</v>
      </c>
      <c r="BV76">
        <f t="shared" si="44"/>
        <v>0</v>
      </c>
      <c r="BW76" s="13">
        <f t="shared" si="38"/>
        <v>0</v>
      </c>
    </row>
    <row r="77" spans="1:75" x14ac:dyDescent="0.2">
      <c r="B77" t="s">
        <v>83</v>
      </c>
      <c r="D77">
        <v>30</v>
      </c>
      <c r="E77" t="s">
        <v>24</v>
      </c>
      <c r="I77" t="s">
        <v>79</v>
      </c>
      <c r="J77">
        <v>-99.82</v>
      </c>
      <c r="K77">
        <v>-9.5749999999999993</v>
      </c>
      <c r="L77">
        <v>-101.3</v>
      </c>
      <c r="M77">
        <v>-9.9469999999999992</v>
      </c>
      <c r="N77">
        <f t="shared" si="36"/>
        <v>1.480000000000004</v>
      </c>
      <c r="P77">
        <v>8.4600000000000009</v>
      </c>
      <c r="Q77">
        <v>-5.2636000000000003</v>
      </c>
      <c r="R77">
        <v>-279.47000000000003</v>
      </c>
      <c r="S77">
        <f t="shared" si="39"/>
        <v>-274.20640000000003</v>
      </c>
      <c r="T77">
        <f t="shared" si="40"/>
        <v>-32.41210401891253</v>
      </c>
      <c r="U77">
        <v>-3.0771999999999999</v>
      </c>
      <c r="V77">
        <v>-324.02</v>
      </c>
      <c r="W77">
        <f t="shared" si="37"/>
        <v>-320.94279999999998</v>
      </c>
      <c r="X77">
        <f t="shared" si="41"/>
        <v>-37.936501182033091</v>
      </c>
      <c r="Y77">
        <f t="shared" si="42"/>
        <v>-0.17044241126392362</v>
      </c>
      <c r="Z77" t="s">
        <v>36</v>
      </c>
      <c r="AA77">
        <v>-74.66</v>
      </c>
      <c r="AB77">
        <v>-266.7</v>
      </c>
      <c r="AC77">
        <v>1067</v>
      </c>
      <c r="AD77">
        <v>2.2999999999999998</v>
      </c>
      <c r="AE77">
        <v>98.3</v>
      </c>
      <c r="AF77">
        <v>-59.52</v>
      </c>
      <c r="AG77">
        <v>-305.5</v>
      </c>
      <c r="AH77">
        <v>1059</v>
      </c>
      <c r="AI77">
        <v>8.6999999999999993</v>
      </c>
      <c r="AJ77">
        <v>98.3</v>
      </c>
      <c r="AK77">
        <f t="shared" si="45"/>
        <v>8</v>
      </c>
      <c r="AL77" t="s">
        <v>36</v>
      </c>
      <c r="AM77" t="s">
        <v>122</v>
      </c>
      <c r="AR77" t="s">
        <v>122</v>
      </c>
      <c r="AY77" t="s">
        <v>127</v>
      </c>
      <c r="AZ77" t="s">
        <v>122</v>
      </c>
      <c r="BE77" t="s">
        <v>128</v>
      </c>
      <c r="BK77" t="s">
        <v>46</v>
      </c>
      <c r="BL77">
        <v>9.51</v>
      </c>
      <c r="BM77">
        <v>17.28</v>
      </c>
      <c r="BN77">
        <v>532.1</v>
      </c>
      <c r="BO77">
        <v>118.5</v>
      </c>
      <c r="BP77">
        <v>156.69999999999999</v>
      </c>
      <c r="BQ77">
        <v>5.6920000000000002</v>
      </c>
      <c r="BR77">
        <v>22.86</v>
      </c>
      <c r="BS77">
        <v>297</v>
      </c>
      <c r="BT77">
        <v>118.5</v>
      </c>
      <c r="BU77">
        <v>156.69999999999999</v>
      </c>
      <c r="BV77">
        <f t="shared" si="44"/>
        <v>-235.10000000000002</v>
      </c>
      <c r="BW77" s="13">
        <f t="shared" si="38"/>
        <v>0</v>
      </c>
    </row>
    <row r="78" spans="1:75" x14ac:dyDescent="0.2">
      <c r="B78" t="s">
        <v>84</v>
      </c>
      <c r="D78">
        <v>30</v>
      </c>
      <c r="E78" t="s">
        <v>24</v>
      </c>
      <c r="I78" t="s">
        <v>79</v>
      </c>
      <c r="J78">
        <v>-100.2</v>
      </c>
      <c r="K78">
        <v>-5.8760000000000003</v>
      </c>
      <c r="L78">
        <v>-104.1</v>
      </c>
      <c r="M78">
        <v>-6.9119999999999999</v>
      </c>
      <c r="N78">
        <f t="shared" si="36"/>
        <v>3.8999999999999915</v>
      </c>
      <c r="P78">
        <v>5.5</v>
      </c>
      <c r="Q78">
        <v>21.396999999999998</v>
      </c>
      <c r="R78">
        <v>-101.6</v>
      </c>
      <c r="S78">
        <f t="shared" si="39"/>
        <v>-122.99699999999999</v>
      </c>
      <c r="T78">
        <f t="shared" si="40"/>
        <v>-22.363090909090907</v>
      </c>
      <c r="U78">
        <v>-22.49</v>
      </c>
      <c r="V78">
        <v>-162.03</v>
      </c>
      <c r="W78">
        <f t="shared" si="37"/>
        <v>-139.54</v>
      </c>
      <c r="X78">
        <f t="shared" si="41"/>
        <v>-25.370909090909091</v>
      </c>
      <c r="Y78">
        <f t="shared" si="42"/>
        <v>-0.13449921542801868</v>
      </c>
      <c r="Z78" t="s">
        <v>36</v>
      </c>
      <c r="AA78">
        <v>-39.36</v>
      </c>
      <c r="AB78">
        <v>-519.6</v>
      </c>
      <c r="AC78">
        <v>407.8</v>
      </c>
      <c r="AD78">
        <v>5.3</v>
      </c>
      <c r="AE78">
        <v>98.3</v>
      </c>
      <c r="AF78">
        <v>9.5649999999999995</v>
      </c>
      <c r="AG78">
        <v>-631.70000000000005</v>
      </c>
      <c r="AH78">
        <v>760.2</v>
      </c>
      <c r="AI78">
        <v>5.3</v>
      </c>
      <c r="AJ78">
        <v>98.3</v>
      </c>
      <c r="AK78">
        <f t="shared" si="45"/>
        <v>-352.40000000000003</v>
      </c>
      <c r="AL78" t="s">
        <v>36</v>
      </c>
      <c r="AM78">
        <v>-29.42</v>
      </c>
      <c r="AN78">
        <v>-313.89999999999998</v>
      </c>
      <c r="AO78">
        <v>1145</v>
      </c>
      <c r="AP78">
        <v>11</v>
      </c>
      <c r="AQ78">
        <v>98.9</v>
      </c>
      <c r="AR78">
        <v>-31.4</v>
      </c>
      <c r="AS78">
        <v>-388.6</v>
      </c>
      <c r="AT78">
        <v>1223</v>
      </c>
      <c r="AU78">
        <v>11</v>
      </c>
      <c r="AV78">
        <v>98.9</v>
      </c>
      <c r="AW78">
        <f t="shared" si="43"/>
        <v>-78</v>
      </c>
      <c r="AY78" t="s">
        <v>36</v>
      </c>
      <c r="AZ78">
        <v>-8.1389999999999993</v>
      </c>
      <c r="BA78">
        <v>-432</v>
      </c>
      <c r="BB78">
        <v>5844</v>
      </c>
      <c r="BC78">
        <v>8</v>
      </c>
      <c r="BD78">
        <v>106</v>
      </c>
      <c r="BE78" t="s">
        <v>128</v>
      </c>
      <c r="BK78" t="s">
        <v>46</v>
      </c>
      <c r="BL78">
        <v>-3.4649999999999999</v>
      </c>
      <c r="BM78">
        <v>32.130000000000003</v>
      </c>
      <c r="BN78">
        <v>679.1</v>
      </c>
      <c r="BO78">
        <v>112.2</v>
      </c>
      <c r="BP78">
        <v>156.69999999999999</v>
      </c>
      <c r="BQ78">
        <v>-4.883</v>
      </c>
      <c r="BR78">
        <v>28.93</v>
      </c>
      <c r="BS78">
        <v>240.8</v>
      </c>
      <c r="BT78">
        <v>112.2</v>
      </c>
      <c r="BU78">
        <v>156.69999999999999</v>
      </c>
      <c r="BV78">
        <f t="shared" si="44"/>
        <v>-438.3</v>
      </c>
      <c r="BW78" s="13">
        <f t="shared" si="38"/>
        <v>0</v>
      </c>
    </row>
    <row r="79" spans="1:75" x14ac:dyDescent="0.2">
      <c r="B79" t="s">
        <v>85</v>
      </c>
      <c r="D79">
        <v>30</v>
      </c>
      <c r="E79" t="s">
        <v>81</v>
      </c>
      <c r="I79" t="s">
        <v>79</v>
      </c>
      <c r="J79">
        <v>-112.2</v>
      </c>
      <c r="K79">
        <v>-7.0940000000000003</v>
      </c>
      <c r="L79">
        <v>-95.56</v>
      </c>
      <c r="M79">
        <v>-10.44</v>
      </c>
      <c r="N79">
        <f t="shared" si="36"/>
        <v>-16.64</v>
      </c>
      <c r="P79">
        <v>12.2</v>
      </c>
      <c r="Q79">
        <v>-22.922000000000001</v>
      </c>
      <c r="R79">
        <v>-192.47</v>
      </c>
      <c r="S79">
        <f t="shared" si="39"/>
        <v>-169.548</v>
      </c>
      <c r="T79">
        <f t="shared" si="40"/>
        <v>-13.89737704918033</v>
      </c>
      <c r="U79">
        <v>-51.784999999999997</v>
      </c>
      <c r="V79">
        <v>-247.26</v>
      </c>
      <c r="W79">
        <f t="shared" si="37"/>
        <v>-195.47499999999999</v>
      </c>
      <c r="X79">
        <f t="shared" si="41"/>
        <v>-16.022540983606557</v>
      </c>
      <c r="Y79">
        <f t="shared" si="42"/>
        <v>-0.15291834760657733</v>
      </c>
      <c r="Z79" t="s">
        <v>36</v>
      </c>
      <c r="AA79">
        <v>-7.4729999999999999</v>
      </c>
      <c r="AB79">
        <v>-205.1</v>
      </c>
      <c r="AC79">
        <v>769.5</v>
      </c>
      <c r="AD79">
        <v>5.9</v>
      </c>
      <c r="AE79">
        <v>98.3</v>
      </c>
      <c r="AF79">
        <v>-59.64</v>
      </c>
      <c r="AG79">
        <v>-174</v>
      </c>
      <c r="AH79">
        <v>730.3</v>
      </c>
      <c r="AI79">
        <v>9.6999999999999993</v>
      </c>
      <c r="AJ79">
        <v>98.3</v>
      </c>
      <c r="AK79">
        <f t="shared" si="45"/>
        <v>39.200000000000045</v>
      </c>
      <c r="AL79" t="s">
        <v>36</v>
      </c>
      <c r="AM79">
        <v>8.8770000000000007</v>
      </c>
      <c r="AN79">
        <v>-146.80000000000001</v>
      </c>
      <c r="AO79">
        <v>1525</v>
      </c>
      <c r="AP79">
        <v>5</v>
      </c>
      <c r="AQ79">
        <v>98.9</v>
      </c>
      <c r="AR79">
        <v>-14.18</v>
      </c>
      <c r="AS79">
        <v>-146.30000000000001</v>
      </c>
      <c r="AT79">
        <v>803.1</v>
      </c>
      <c r="AU79">
        <v>3.7</v>
      </c>
      <c r="AV79">
        <v>98.9</v>
      </c>
      <c r="AW79">
        <f t="shared" si="43"/>
        <v>721.9</v>
      </c>
      <c r="AY79" t="s">
        <v>36</v>
      </c>
      <c r="AZ79">
        <v>-9.4573</v>
      </c>
      <c r="BA79">
        <v>-94.48</v>
      </c>
      <c r="BB79">
        <v>4876</v>
      </c>
      <c r="BC79">
        <v>30.5</v>
      </c>
      <c r="BD79">
        <v>105.3</v>
      </c>
      <c r="BE79">
        <v>-3.738</v>
      </c>
      <c r="BF79">
        <v>-46.93</v>
      </c>
      <c r="BG79">
        <v>1436</v>
      </c>
      <c r="BH79">
        <v>7.3</v>
      </c>
      <c r="BI79">
        <v>105.3</v>
      </c>
      <c r="BK79" t="s">
        <v>46</v>
      </c>
      <c r="BL79">
        <v>-4.0460000000000003</v>
      </c>
      <c r="BM79">
        <v>60.14</v>
      </c>
      <c r="BN79">
        <v>410.7</v>
      </c>
      <c r="BO79">
        <v>112.2</v>
      </c>
      <c r="BP79">
        <v>156.69999999999999</v>
      </c>
      <c r="BQ79">
        <v>-7.3890000000000002</v>
      </c>
      <c r="BR79">
        <v>37.85</v>
      </c>
      <c r="BS79">
        <v>191.5</v>
      </c>
      <c r="BT79">
        <v>109.5</v>
      </c>
      <c r="BU79">
        <v>155.80000000000001</v>
      </c>
      <c r="BV79">
        <f t="shared" si="44"/>
        <v>-219.2</v>
      </c>
      <c r="BW79" s="13">
        <f t="shared" si="38"/>
        <v>-2.7000000000000028</v>
      </c>
    </row>
    <row r="80" spans="1:75" x14ac:dyDescent="0.2">
      <c r="A80" s="16" t="s">
        <v>29</v>
      </c>
      <c r="B80" t="s">
        <v>0</v>
      </c>
      <c r="D80">
        <v>30</v>
      </c>
      <c r="E80" t="s">
        <v>81</v>
      </c>
      <c r="I80" t="s">
        <v>114</v>
      </c>
      <c r="J80">
        <v>-102</v>
      </c>
      <c r="K80">
        <v>-9.7129999999999992</v>
      </c>
      <c r="L80">
        <v>-103.4</v>
      </c>
      <c r="M80">
        <v>-9.1750000000000007</v>
      </c>
      <c r="N80">
        <f t="shared" si="36"/>
        <v>1.4000000000000057</v>
      </c>
      <c r="P80">
        <v>13.54</v>
      </c>
      <c r="Q80">
        <v>-99.575999999999993</v>
      </c>
      <c r="R80">
        <v>-986.03</v>
      </c>
      <c r="S80">
        <f t="shared" si="39"/>
        <v>-886.45399999999995</v>
      </c>
      <c r="T80">
        <f t="shared" si="40"/>
        <v>-65.469276218611526</v>
      </c>
      <c r="U80">
        <v>-84.617999999999995</v>
      </c>
      <c r="V80">
        <v>-989.04</v>
      </c>
      <c r="W80">
        <f t="shared" si="37"/>
        <v>-904.42200000000003</v>
      </c>
      <c r="X80">
        <f t="shared" si="41"/>
        <v>-66.796307237813892</v>
      </c>
      <c r="Y80">
        <f t="shared" si="42"/>
        <v>-2.026952329167676E-2</v>
      </c>
      <c r="Z80" t="s">
        <v>36</v>
      </c>
      <c r="AA80">
        <v>-48.23</v>
      </c>
      <c r="AB80">
        <v>-352.5</v>
      </c>
      <c r="AC80">
        <v>756.7</v>
      </c>
      <c r="AD80">
        <v>5.3</v>
      </c>
      <c r="AE80">
        <v>79.5</v>
      </c>
      <c r="AF80">
        <v>-102.5</v>
      </c>
      <c r="AG80">
        <v>-173.4</v>
      </c>
      <c r="AH80">
        <v>511.6</v>
      </c>
      <c r="AI80">
        <v>1.3</v>
      </c>
      <c r="AJ80">
        <v>98.9</v>
      </c>
      <c r="AK80">
        <f t="shared" si="45"/>
        <v>245.10000000000002</v>
      </c>
      <c r="AL80" t="s">
        <v>36</v>
      </c>
      <c r="AM80">
        <v>-7.0149999999999997</v>
      </c>
      <c r="AN80">
        <v>-171.4</v>
      </c>
      <c r="AO80">
        <v>818.7</v>
      </c>
      <c r="AP80">
        <v>1.6</v>
      </c>
      <c r="AQ80">
        <v>98.9</v>
      </c>
      <c r="AR80">
        <v>-42.59</v>
      </c>
      <c r="AS80">
        <v>-254.4</v>
      </c>
      <c r="AT80">
        <v>1650</v>
      </c>
      <c r="AU80">
        <v>9</v>
      </c>
      <c r="AV80">
        <v>98.8</v>
      </c>
      <c r="AW80">
        <f t="shared" si="43"/>
        <v>-831.3</v>
      </c>
      <c r="AY80" t="s">
        <v>36</v>
      </c>
      <c r="AZ80" t="s">
        <v>122</v>
      </c>
      <c r="BE80">
        <v>-14.05</v>
      </c>
      <c r="BF80">
        <v>-172.2</v>
      </c>
      <c r="BG80">
        <v>4007</v>
      </c>
      <c r="BH80">
        <v>2.2999999999999998</v>
      </c>
      <c r="BI80">
        <v>105.3</v>
      </c>
      <c r="BK80" t="s">
        <v>46</v>
      </c>
      <c r="BL80">
        <v>-6.7510000000000003</v>
      </c>
      <c r="BM80">
        <v>137.80000000000001</v>
      </c>
      <c r="BN80">
        <v>429.4</v>
      </c>
      <c r="BO80">
        <v>111.6</v>
      </c>
      <c r="BP80">
        <v>155.80000000000001</v>
      </c>
      <c r="BQ80">
        <v>-14.36</v>
      </c>
      <c r="BR80">
        <v>142.6</v>
      </c>
      <c r="BS80">
        <v>441.1</v>
      </c>
      <c r="BT80">
        <v>111.6</v>
      </c>
      <c r="BU80">
        <v>155.80000000000001</v>
      </c>
      <c r="BV80">
        <f t="shared" si="44"/>
        <v>11.700000000000045</v>
      </c>
      <c r="BW80" s="13">
        <f t="shared" si="38"/>
        <v>0</v>
      </c>
    </row>
    <row r="81" spans="1:75" x14ac:dyDescent="0.2">
      <c r="Z81" t="s">
        <v>36</v>
      </c>
      <c r="AA81">
        <v>-97.29</v>
      </c>
      <c r="AB81">
        <v>-1881</v>
      </c>
      <c r="AC81">
        <v>634.70000000000005</v>
      </c>
      <c r="AD81">
        <v>1.3</v>
      </c>
      <c r="AE81">
        <v>98.9</v>
      </c>
      <c r="AF81">
        <v>-130</v>
      </c>
      <c r="AG81">
        <v>-1771</v>
      </c>
      <c r="AH81">
        <v>690.6</v>
      </c>
      <c r="AI81">
        <v>1.3</v>
      </c>
      <c r="AJ81">
        <v>98.9</v>
      </c>
      <c r="AK81">
        <f t="shared" si="45"/>
        <v>-55.899999999999977</v>
      </c>
      <c r="AL81" t="s">
        <v>36</v>
      </c>
      <c r="AM81">
        <v>-79.3</v>
      </c>
      <c r="AN81">
        <v>-1082</v>
      </c>
      <c r="AO81">
        <v>1107</v>
      </c>
      <c r="AP81">
        <v>5.3</v>
      </c>
      <c r="AQ81">
        <v>98.9</v>
      </c>
      <c r="AR81">
        <v>-85.22</v>
      </c>
      <c r="AS81">
        <v>-1212</v>
      </c>
      <c r="AT81">
        <v>1507</v>
      </c>
      <c r="AU81">
        <v>3.7</v>
      </c>
      <c r="AV81">
        <v>98.9</v>
      </c>
      <c r="AW81">
        <f t="shared" si="43"/>
        <v>-400</v>
      </c>
      <c r="AY81" t="s">
        <v>36</v>
      </c>
      <c r="AZ81">
        <v>-38.200000000000003</v>
      </c>
      <c r="BA81">
        <v>1051</v>
      </c>
      <c r="BB81">
        <v>5356</v>
      </c>
      <c r="BC81">
        <v>2.2999999999999998</v>
      </c>
      <c r="BD81">
        <v>105.3</v>
      </c>
      <c r="BE81" t="s">
        <v>122</v>
      </c>
    </row>
    <row r="82" spans="1:75" x14ac:dyDescent="0.2">
      <c r="J82">
        <f>AVERAGE(J74:J80)</f>
        <v>-102.26</v>
      </c>
      <c r="K82">
        <f>AVERAGE(K74:K80)</f>
        <v>-8.879428571428571</v>
      </c>
      <c r="L82">
        <f>AVERAGE(L74:L80)</f>
        <v>-104.05999999999999</v>
      </c>
      <c r="M82">
        <f>AVERAGE(M74:M80)</f>
        <v>-8.9928571428571438</v>
      </c>
      <c r="N82">
        <f>AVERAGE(N74:N80)</f>
        <v>1.7999999999999992</v>
      </c>
      <c r="AC82">
        <f>AVERAGE(AC74:AC81)</f>
        <v>657.27142857142849</v>
      </c>
      <c r="AH82">
        <f>AVERAGE(AH74:AH81)</f>
        <v>666.69999999999993</v>
      </c>
      <c r="AK82">
        <f>AVERAGE(AK74:AK81)</f>
        <v>5.3666666666666742</v>
      </c>
      <c r="AO82">
        <f>AVERAGE(AO74:AO81)</f>
        <v>1153.6714285714286</v>
      </c>
      <c r="AT82">
        <f>AVERAGE(AT74:AT81)</f>
        <v>1267.6166666666666</v>
      </c>
      <c r="AW82">
        <f>AVERAGE(AW74:AW81)</f>
        <v>-278.83333333333331</v>
      </c>
      <c r="BG82">
        <f>AVERAGE(BG75:BG81)</f>
        <v>2545</v>
      </c>
      <c r="BS82">
        <f>AVERAGE(BS74:BS80)</f>
        <v>308.15000000000003</v>
      </c>
      <c r="BV82">
        <f>AVERAGE(BV74:BV80)</f>
        <v>-138</v>
      </c>
      <c r="BW82">
        <f>AVERAGE(BW74:BW80)</f>
        <v>-0.60000000000000242</v>
      </c>
    </row>
    <row r="83" spans="1:75" x14ac:dyDescent="0.2">
      <c r="J83">
        <f>STDEV(J74:J80)</f>
        <v>5.422779115299952</v>
      </c>
      <c r="K83">
        <f>STDEV(K74:K80)</f>
        <v>4.373016992769136</v>
      </c>
      <c r="L83">
        <f>STDEV(L74:L80)</f>
        <v>7.6835321738551121</v>
      </c>
      <c r="M83">
        <f>STDEV(M74:M80)</f>
        <v>1.8214626383368699</v>
      </c>
      <c r="N83">
        <f>STDEV(N74:N80)</f>
        <v>9.8142209743480588</v>
      </c>
      <c r="AC83">
        <f>STDEV(AC74:AC81)</f>
        <v>228.84685355265978</v>
      </c>
      <c r="AH83">
        <f>STDEV(AH74:AH81)</f>
        <v>225.72762347572802</v>
      </c>
      <c r="AK83">
        <f>STDEV(AK74:AK81)</f>
        <v>205.31714654813095</v>
      </c>
      <c r="AO83">
        <f>STDEV(AO74:AO81)</f>
        <v>533.65755784736996</v>
      </c>
      <c r="AT83">
        <f>STDEV(AT74:AT81)</f>
        <v>387.39042020507799</v>
      </c>
      <c r="AW83">
        <f>STDEV(AW74:AW81)</f>
        <v>589.34392222764677</v>
      </c>
      <c r="BG83">
        <f>STDEV(BG74:BG81)</f>
        <v>1102.937592673916</v>
      </c>
      <c r="BS83">
        <f>STDEV(BS74:BS80)</f>
        <v>91.445650525325732</v>
      </c>
      <c r="BV83">
        <f>STDEV(BV74:BV80)</f>
        <v>182.89297416795432</v>
      </c>
      <c r="BW83">
        <f>STDEV(BW74:BW80)</f>
        <v>0.99498743710662119</v>
      </c>
    </row>
    <row r="84" spans="1:75" x14ac:dyDescent="0.2">
      <c r="J84">
        <f>J83/SQRT(7)</f>
        <v>2.0496178505597897</v>
      </c>
      <c r="K84">
        <f>K83/SQRT(7)</f>
        <v>1.6528450631323821</v>
      </c>
      <c r="L84">
        <f>L83/SQRT(7)</f>
        <v>2.9041021889405894</v>
      </c>
      <c r="M84">
        <f>M83/SQRT(7)</f>
        <v>0.68844816620499161</v>
      </c>
      <c r="N84">
        <f>N83/SQRT(7)</f>
        <v>3.7094268585655685</v>
      </c>
      <c r="AC84">
        <f>AC83/SQRT(7)</f>
        <v>86.495980402850847</v>
      </c>
      <c r="AH84">
        <f>AH83/SQRT(7)</f>
        <v>85.31702225062881</v>
      </c>
      <c r="AK84">
        <f>AK83/SQRT(7)</f>
        <v>77.602587094822582</v>
      </c>
      <c r="AO84">
        <f>AO83/SQRT(7)</f>
        <v>201.70359761917237</v>
      </c>
      <c r="AT84">
        <f>AT83/SQRT(6)</f>
        <v>158.15147679080064</v>
      </c>
      <c r="AW84">
        <f>AW83/SQRT(6)</f>
        <v>240.59864874470466</v>
      </c>
      <c r="BG84">
        <f>BG83/SQRT(4)</f>
        <v>551.46879633695801</v>
      </c>
      <c r="BS84">
        <f>BS83/SQRT(7)</f>
        <v>34.563207109790703</v>
      </c>
      <c r="BV84">
        <f>BV83/SQRT(7)</f>
        <v>69.127046598481058</v>
      </c>
      <c r="BW84">
        <f>BW83/SQRT(7)</f>
        <v>0.3760699023168057</v>
      </c>
    </row>
    <row r="86" spans="1:75" s="1" customFormat="1" ht="14.25" x14ac:dyDescent="0.2">
      <c r="A86" s="1" t="s">
        <v>41</v>
      </c>
    </row>
    <row r="87" spans="1:75" x14ac:dyDescent="0.2">
      <c r="B87" t="s">
        <v>111</v>
      </c>
      <c r="D87">
        <v>30</v>
      </c>
      <c r="E87">
        <v>5</v>
      </c>
      <c r="F87">
        <v>10</v>
      </c>
      <c r="I87">
        <v>2</v>
      </c>
      <c r="L87">
        <v>-78.287999999999997</v>
      </c>
      <c r="M87">
        <v>6.8194999999999997</v>
      </c>
      <c r="P87">
        <v>6.39</v>
      </c>
      <c r="Z87">
        <v>2</v>
      </c>
      <c r="AF87">
        <v>-258.7</v>
      </c>
      <c r="AG87">
        <v>214.3</v>
      </c>
      <c r="AH87">
        <v>408.8</v>
      </c>
      <c r="AI87">
        <v>4.9000000000000004</v>
      </c>
      <c r="AJ87">
        <v>97.5</v>
      </c>
      <c r="AR87">
        <v>-146.69999999999999</v>
      </c>
      <c r="AS87">
        <v>128.19999999999999</v>
      </c>
      <c r="AT87">
        <v>638.5</v>
      </c>
      <c r="AV87">
        <v>18.5</v>
      </c>
      <c r="AW87">
        <v>91.8</v>
      </c>
      <c r="BE87" t="s">
        <v>123</v>
      </c>
    </row>
    <row r="88" spans="1:75" x14ac:dyDescent="0.2">
      <c r="B88" t="s">
        <v>48</v>
      </c>
      <c r="D88">
        <v>30</v>
      </c>
      <c r="E88">
        <v>5</v>
      </c>
      <c r="F88">
        <v>10</v>
      </c>
      <c r="I88">
        <v>3</v>
      </c>
      <c r="L88">
        <v>-65.138000000000005</v>
      </c>
      <c r="M88">
        <v>7.9786000000000001</v>
      </c>
      <c r="P88">
        <v>4.68</v>
      </c>
      <c r="Z88">
        <v>3</v>
      </c>
      <c r="AF88" t="s">
        <v>121</v>
      </c>
      <c r="AR88">
        <v>-404.7</v>
      </c>
      <c r="AS88">
        <v>676.9</v>
      </c>
      <c r="AT88">
        <v>823.8</v>
      </c>
      <c r="AV88">
        <v>1.2</v>
      </c>
      <c r="AW88">
        <v>87</v>
      </c>
      <c r="BE88">
        <v>-294.7</v>
      </c>
      <c r="BF88">
        <v>139.4</v>
      </c>
      <c r="BG88">
        <v>968.8</v>
      </c>
      <c r="BH88">
        <v>30.7</v>
      </c>
      <c r="BI88">
        <v>106.1</v>
      </c>
    </row>
    <row r="89" spans="1:75" x14ac:dyDescent="0.2">
      <c r="B89" t="s">
        <v>116</v>
      </c>
      <c r="D89">
        <v>30</v>
      </c>
      <c r="E89">
        <v>5</v>
      </c>
      <c r="F89">
        <v>10</v>
      </c>
      <c r="I89">
        <v>2</v>
      </c>
      <c r="L89">
        <v>-80.757999999999996</v>
      </c>
      <c r="M89">
        <v>10.554</v>
      </c>
      <c r="P89">
        <v>12.58</v>
      </c>
      <c r="Z89">
        <v>2</v>
      </c>
      <c r="AF89">
        <v>-93.43</v>
      </c>
      <c r="AG89">
        <v>58.51</v>
      </c>
      <c r="AH89">
        <v>339</v>
      </c>
      <c r="AI89">
        <v>3.5</v>
      </c>
      <c r="AJ89">
        <v>58.5</v>
      </c>
      <c r="AR89">
        <v>-65.23</v>
      </c>
      <c r="AS89">
        <v>41.46</v>
      </c>
      <c r="AT89">
        <v>575.9</v>
      </c>
      <c r="BE89">
        <v>-44.06</v>
      </c>
      <c r="BF89">
        <v>26.32</v>
      </c>
      <c r="BG89">
        <v>878.1</v>
      </c>
    </row>
    <row r="90" spans="1:75" x14ac:dyDescent="0.2">
      <c r="A90" s="16"/>
      <c r="B90" t="s">
        <v>117</v>
      </c>
      <c r="D90">
        <v>30</v>
      </c>
      <c r="E90">
        <v>5</v>
      </c>
      <c r="F90">
        <v>10</v>
      </c>
      <c r="I90">
        <v>2</v>
      </c>
      <c r="L90">
        <v>-73.31</v>
      </c>
      <c r="M90">
        <v>6.1349999999999998</v>
      </c>
      <c r="P90">
        <v>6.72</v>
      </c>
      <c r="Z90">
        <v>2</v>
      </c>
      <c r="AF90">
        <v>-91.11</v>
      </c>
      <c r="AG90">
        <v>56.41</v>
      </c>
      <c r="AH90">
        <v>269.7</v>
      </c>
      <c r="AI90">
        <v>2.2000000000000002</v>
      </c>
      <c r="AJ90">
        <v>97.5</v>
      </c>
      <c r="AR90">
        <v>-63.28</v>
      </c>
      <c r="AS90">
        <v>36.64</v>
      </c>
      <c r="AT90">
        <v>441.3</v>
      </c>
      <c r="BE90">
        <v>-41.68</v>
      </c>
      <c r="BF90">
        <v>29.28</v>
      </c>
      <c r="BG90">
        <v>810.5</v>
      </c>
      <c r="BH90">
        <v>2.2000000000000002</v>
      </c>
      <c r="BI90">
        <v>97.5</v>
      </c>
    </row>
    <row r="91" spans="1:75" x14ac:dyDescent="0.2">
      <c r="A91" s="16" t="s">
        <v>39</v>
      </c>
      <c r="B91" t="s">
        <v>97</v>
      </c>
      <c r="D91">
        <v>30</v>
      </c>
      <c r="E91">
        <v>5</v>
      </c>
      <c r="F91">
        <v>10</v>
      </c>
      <c r="I91">
        <v>5</v>
      </c>
      <c r="L91">
        <v>-84.834000000000003</v>
      </c>
      <c r="M91">
        <v>7.8715000000000002</v>
      </c>
      <c r="AF91">
        <v>-224.4</v>
      </c>
      <c r="AG91">
        <v>205.5</v>
      </c>
      <c r="AH91">
        <v>260.39999999999998</v>
      </c>
      <c r="AI91">
        <v>3.7</v>
      </c>
      <c r="AJ91">
        <v>99</v>
      </c>
      <c r="AR91">
        <v>-164.3</v>
      </c>
      <c r="AS91">
        <v>133.4</v>
      </c>
      <c r="AT91">
        <v>523.9</v>
      </c>
      <c r="AU91">
        <v>12</v>
      </c>
      <c r="AV91">
        <v>99</v>
      </c>
      <c r="BE91">
        <v>-115.3</v>
      </c>
      <c r="BF91">
        <v>103.6</v>
      </c>
      <c r="BG91">
        <v>1164</v>
      </c>
      <c r="BH91">
        <v>18.8</v>
      </c>
      <c r="BI91">
        <v>98</v>
      </c>
    </row>
    <row r="93" spans="1:75" x14ac:dyDescent="0.2">
      <c r="L93">
        <f>AVERAGE(L87:L91)</f>
        <v>-76.465599999999995</v>
      </c>
      <c r="M93">
        <f>AVERAGE(M87:M91)</f>
        <v>7.8717199999999989</v>
      </c>
      <c r="AH93">
        <f>AVERAGE(AH87:AH91)</f>
        <v>319.47500000000002</v>
      </c>
      <c r="AT93">
        <f>AVERAGE(AT87:AT91)</f>
        <v>600.68000000000006</v>
      </c>
      <c r="BG93">
        <f>AVERAGE(BG87:BG91)</f>
        <v>955.35</v>
      </c>
    </row>
    <row r="94" spans="1:75" x14ac:dyDescent="0.2">
      <c r="L94">
        <f>STDEV(L87:L91)</f>
        <v>7.5836714591284853</v>
      </c>
      <c r="M94">
        <f>STDEV(M87:M91)</f>
        <v>1.682959645089569</v>
      </c>
      <c r="AH94">
        <f>STDEV(AH87:AH91)</f>
        <v>69.107615354604647</v>
      </c>
      <c r="AT94">
        <f>STDEV(AT87:AT91)</f>
        <v>144.15624162692345</v>
      </c>
      <c r="BG94">
        <f>STDEV(BG87:BG91)</f>
        <v>153.47617621854712</v>
      </c>
    </row>
    <row r="95" spans="1:75" x14ac:dyDescent="0.2">
      <c r="L95">
        <f>L94/SQRT(5)</f>
        <v>3.3915209803272619</v>
      </c>
      <c r="M95">
        <f>M94/SQRT(5)</f>
        <v>0.75264243396183927</v>
      </c>
      <c r="AH95">
        <f>AH94/SQRT(4)</f>
        <v>34.553807677302323</v>
      </c>
      <c r="AT95">
        <f>AT94/SQRT(5)</f>
        <v>64.468631131737141</v>
      </c>
      <c r="BG95">
        <f>BG94/SQRT(4)</f>
        <v>76.738088109273562</v>
      </c>
    </row>
    <row r="97" spans="1:62" s="1" customFormat="1" ht="14.25" x14ac:dyDescent="0.2">
      <c r="B97" s="17"/>
    </row>
    <row r="98" spans="1:62" s="1" customFormat="1" ht="14.25" x14ac:dyDescent="0.2">
      <c r="A98" s="1" t="s">
        <v>40</v>
      </c>
      <c r="B98" s="17" t="s">
        <v>136</v>
      </c>
      <c r="Z98" s="34" t="s">
        <v>173</v>
      </c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 t="s">
        <v>174</v>
      </c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 t="s">
        <v>175</v>
      </c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</row>
    <row r="99" spans="1:62" ht="15" x14ac:dyDescent="0.25">
      <c r="A99" s="16" t="s">
        <v>30</v>
      </c>
      <c r="B99" t="s">
        <v>100</v>
      </c>
      <c r="D99" t="s">
        <v>24</v>
      </c>
      <c r="E99">
        <v>5</v>
      </c>
      <c r="G99" t="s">
        <v>113</v>
      </c>
      <c r="I99" s="15" t="s">
        <v>109</v>
      </c>
      <c r="J99">
        <v>-115.2</v>
      </c>
      <c r="K99">
        <v>12.82</v>
      </c>
      <c r="L99">
        <v>-103.4</v>
      </c>
      <c r="M99">
        <v>12.51</v>
      </c>
      <c r="N99">
        <f t="shared" ref="N99:N105" si="46">J99-L99</f>
        <v>-11.799999999999997</v>
      </c>
      <c r="O99" s="15" t="s">
        <v>147</v>
      </c>
      <c r="P99">
        <v>19.899999999999999</v>
      </c>
      <c r="Q99">
        <v>-182.55</v>
      </c>
      <c r="R99">
        <v>-1421.5</v>
      </c>
      <c r="S99">
        <f>R99-Q99</f>
        <v>-1238.95</v>
      </c>
      <c r="T99">
        <f>S99/P99</f>
        <v>-62.258793969849251</v>
      </c>
      <c r="U99">
        <v>-223.6</v>
      </c>
      <c r="V99">
        <v>-1727.9</v>
      </c>
      <c r="W99">
        <f t="shared" ref="W99:W105" si="47">V99-U99</f>
        <v>-1504.3000000000002</v>
      </c>
      <c r="X99">
        <f>W99/P99</f>
        <v>-75.592964824120614</v>
      </c>
      <c r="Y99">
        <f>(T99-X99)/T99</f>
        <v>-0.21417329190039963</v>
      </c>
      <c r="Z99" s="15" t="s">
        <v>147</v>
      </c>
      <c r="AA99">
        <v>-227.4</v>
      </c>
      <c r="AB99">
        <v>-1758</v>
      </c>
      <c r="AC99">
        <v>395.6</v>
      </c>
      <c r="AD99">
        <v>3.7</v>
      </c>
      <c r="AE99">
        <v>98.9</v>
      </c>
      <c r="AF99">
        <v>-359.6</v>
      </c>
      <c r="AG99">
        <v>-1850</v>
      </c>
      <c r="AH99">
        <v>289.39999999999998</v>
      </c>
      <c r="AI99">
        <v>2.6</v>
      </c>
      <c r="AJ99">
        <v>98.9</v>
      </c>
      <c r="AL99" s="15" t="s">
        <v>147</v>
      </c>
      <c r="AM99">
        <v>-188.5</v>
      </c>
      <c r="AN99">
        <v>-1498</v>
      </c>
      <c r="AO99">
        <v>1296</v>
      </c>
      <c r="AP99">
        <v>5.7</v>
      </c>
      <c r="AQ99">
        <v>98.9</v>
      </c>
      <c r="AR99">
        <v>-246</v>
      </c>
      <c r="AS99">
        <v>-1462</v>
      </c>
      <c r="AT99">
        <v>519.79999999999995</v>
      </c>
      <c r="AU99">
        <v>5.7</v>
      </c>
      <c r="AV99">
        <v>98.9</v>
      </c>
      <c r="AY99" s="15" t="s">
        <v>76</v>
      </c>
      <c r="AZ99">
        <v>-148</v>
      </c>
      <c r="BA99">
        <v>-535.5</v>
      </c>
      <c r="BB99">
        <v>1324</v>
      </c>
      <c r="BC99">
        <v>21.8</v>
      </c>
      <c r="BD99">
        <v>94.9</v>
      </c>
      <c r="BE99">
        <v>-224.6</v>
      </c>
      <c r="BF99">
        <v>-836.1</v>
      </c>
      <c r="BG99">
        <v>1022</v>
      </c>
      <c r="BH99">
        <v>16.100000000000001</v>
      </c>
      <c r="BI99">
        <v>98.9</v>
      </c>
    </row>
    <row r="100" spans="1:62" ht="15" x14ac:dyDescent="0.25">
      <c r="B100" t="s">
        <v>101</v>
      </c>
      <c r="D100" t="s">
        <v>24</v>
      </c>
      <c r="E100">
        <v>5</v>
      </c>
      <c r="G100" t="s">
        <v>113</v>
      </c>
      <c r="I100" s="15" t="s">
        <v>150</v>
      </c>
      <c r="J100">
        <v>-109.5</v>
      </c>
      <c r="K100">
        <v>14.75</v>
      </c>
      <c r="L100">
        <v>-91.74</v>
      </c>
      <c r="M100">
        <v>5.54</v>
      </c>
      <c r="N100">
        <f t="shared" si="46"/>
        <v>-17.760000000000005</v>
      </c>
      <c r="O100" s="15" t="s">
        <v>147</v>
      </c>
      <c r="P100">
        <v>12.05</v>
      </c>
      <c r="Q100">
        <v>6.2968000000000002</v>
      </c>
      <c r="R100">
        <v>-134.69999999999999</v>
      </c>
      <c r="S100">
        <f t="shared" ref="S100:S105" si="48">R100-Q100</f>
        <v>-140.99679999999998</v>
      </c>
      <c r="T100">
        <f t="shared" ref="T100:T105" si="49">S100/P100</f>
        <v>-11.700979253112031</v>
      </c>
      <c r="U100">
        <v>6.617</v>
      </c>
      <c r="V100">
        <v>-145.07</v>
      </c>
      <c r="W100">
        <f t="shared" si="47"/>
        <v>-151.68699999999998</v>
      </c>
      <c r="X100">
        <f t="shared" ref="X100:X105" si="50">W100/P100</f>
        <v>-12.588132780082985</v>
      </c>
      <c r="Y100">
        <f t="shared" ref="Y100:Y105" si="51">(T100-X100)/T100</f>
        <v>-7.5818741985633667E-2</v>
      </c>
      <c r="Z100" s="15" t="s">
        <v>147</v>
      </c>
      <c r="AA100">
        <v>-8.0820000000000007</v>
      </c>
      <c r="AB100">
        <v>-189.6</v>
      </c>
      <c r="AC100">
        <v>295.2</v>
      </c>
      <c r="AD100">
        <v>4.3</v>
      </c>
      <c r="AE100">
        <v>98.9</v>
      </c>
      <c r="AF100">
        <v>-6.3049999999999997</v>
      </c>
      <c r="AG100">
        <v>-167.1</v>
      </c>
      <c r="AH100">
        <v>176.6</v>
      </c>
      <c r="AI100">
        <v>2.2999999999999998</v>
      </c>
      <c r="AJ100">
        <v>98.9</v>
      </c>
      <c r="AL100" s="15" t="s">
        <v>147</v>
      </c>
      <c r="AM100">
        <v>-24.31</v>
      </c>
      <c r="AN100">
        <v>-142.19999999999999</v>
      </c>
      <c r="AO100">
        <v>1043</v>
      </c>
      <c r="AP100">
        <v>14.4</v>
      </c>
      <c r="AQ100">
        <v>98.9</v>
      </c>
      <c r="AR100">
        <v>-11.78</v>
      </c>
      <c r="AS100">
        <v>-127.1</v>
      </c>
      <c r="AT100">
        <v>307</v>
      </c>
      <c r="AU100">
        <v>6</v>
      </c>
      <c r="AV100">
        <v>98.9</v>
      </c>
      <c r="AY100" s="15" t="s">
        <v>76</v>
      </c>
      <c r="AZ100">
        <v>-3.6150000000000002</v>
      </c>
      <c r="BA100">
        <v>-96.61</v>
      </c>
      <c r="BB100">
        <v>1731</v>
      </c>
      <c r="BC100">
        <v>16.100000000000001</v>
      </c>
      <c r="BD100">
        <v>98.9</v>
      </c>
      <c r="BE100">
        <v>-19.03</v>
      </c>
      <c r="BF100">
        <v>-90.22</v>
      </c>
      <c r="BG100">
        <v>700.4</v>
      </c>
      <c r="BH100">
        <v>16.100000000000001</v>
      </c>
      <c r="BI100">
        <v>98.9</v>
      </c>
    </row>
    <row r="101" spans="1:62" ht="15" x14ac:dyDescent="0.25">
      <c r="B101" t="s">
        <v>102</v>
      </c>
      <c r="D101" t="s">
        <v>24</v>
      </c>
      <c r="E101">
        <v>5</v>
      </c>
      <c r="G101" t="s">
        <v>113</v>
      </c>
      <c r="I101" s="15" t="s">
        <v>104</v>
      </c>
      <c r="J101">
        <v>-113</v>
      </c>
      <c r="K101">
        <v>9.0370000000000008</v>
      </c>
      <c r="L101">
        <v>-87.2</v>
      </c>
      <c r="M101">
        <v>8.2959999999999994</v>
      </c>
      <c r="N101">
        <f t="shared" si="46"/>
        <v>-25.799999999999997</v>
      </c>
      <c r="O101" s="15" t="s">
        <v>149</v>
      </c>
      <c r="P101">
        <v>11.29</v>
      </c>
      <c r="Q101">
        <v>26.132999999999999</v>
      </c>
      <c r="R101">
        <v>-80.278999999999996</v>
      </c>
      <c r="S101">
        <f t="shared" si="48"/>
        <v>-106.41199999999999</v>
      </c>
      <c r="T101">
        <f t="shared" si="49"/>
        <v>-9.4253321523472096</v>
      </c>
      <c r="U101">
        <v>-21.63</v>
      </c>
      <c r="V101">
        <v>-85.442999999999998</v>
      </c>
      <c r="W101">
        <f t="shared" si="47"/>
        <v>-63.813000000000002</v>
      </c>
      <c r="X101">
        <f t="shared" si="50"/>
        <v>-5.6521700620017725</v>
      </c>
      <c r="Y101">
        <f t="shared" si="51"/>
        <v>0.40032139232417385</v>
      </c>
      <c r="Z101" s="15" t="s">
        <v>149</v>
      </c>
      <c r="AA101" t="s">
        <v>123</v>
      </c>
      <c r="AF101">
        <v>-17.149999999999999</v>
      </c>
      <c r="AG101">
        <v>-86.74</v>
      </c>
      <c r="AH101">
        <v>303.39999999999998</v>
      </c>
      <c r="AI101">
        <v>2.2999999999999998</v>
      </c>
      <c r="AJ101">
        <v>98.9</v>
      </c>
      <c r="AL101" s="15" t="s">
        <v>149</v>
      </c>
      <c r="AM101">
        <v>23.13</v>
      </c>
      <c r="AN101">
        <v>-102.8</v>
      </c>
      <c r="AO101">
        <v>843.8</v>
      </c>
      <c r="AP101">
        <v>2.2999999999999998</v>
      </c>
      <c r="AQ101">
        <v>98.9</v>
      </c>
      <c r="AR101">
        <v>-17.09</v>
      </c>
      <c r="AS101">
        <v>-66.31</v>
      </c>
      <c r="AT101">
        <v>389.6</v>
      </c>
      <c r="AU101">
        <v>4</v>
      </c>
      <c r="AV101">
        <v>98.9</v>
      </c>
      <c r="AY101" s="15" t="s">
        <v>1</v>
      </c>
      <c r="AZ101" t="s">
        <v>122</v>
      </c>
      <c r="BE101">
        <v>-18.989999999999998</v>
      </c>
      <c r="BF101">
        <v>-49.97</v>
      </c>
      <c r="BG101">
        <v>809</v>
      </c>
      <c r="BH101">
        <v>10</v>
      </c>
      <c r="BI101">
        <v>98.9</v>
      </c>
    </row>
    <row r="102" spans="1:62" ht="15" x14ac:dyDescent="0.25">
      <c r="B102" t="s">
        <v>103</v>
      </c>
      <c r="D102" t="s">
        <v>24</v>
      </c>
      <c r="E102">
        <v>5</v>
      </c>
      <c r="G102" t="s">
        <v>113</v>
      </c>
      <c r="I102" s="15" t="s">
        <v>109</v>
      </c>
      <c r="J102">
        <v>-113.5</v>
      </c>
      <c r="K102">
        <v>11.31</v>
      </c>
      <c r="L102">
        <v>-103.9</v>
      </c>
      <c r="M102">
        <v>9.5730000000000004</v>
      </c>
      <c r="N102">
        <f t="shared" si="46"/>
        <v>-9.5999999999999943</v>
      </c>
      <c r="O102" s="15" t="s">
        <v>147</v>
      </c>
      <c r="P102">
        <v>10.1</v>
      </c>
      <c r="Q102">
        <v>12.879</v>
      </c>
      <c r="R102">
        <v>-101.82</v>
      </c>
      <c r="S102">
        <f t="shared" si="48"/>
        <v>-114.699</v>
      </c>
      <c r="T102">
        <f t="shared" si="49"/>
        <v>-11.356336633663366</v>
      </c>
      <c r="U102">
        <v>2.8445999999999998</v>
      </c>
      <c r="V102">
        <v>-105.04</v>
      </c>
      <c r="W102">
        <f t="shared" si="47"/>
        <v>-107.88460000000001</v>
      </c>
      <c r="X102">
        <f t="shared" si="50"/>
        <v>-10.681643564356436</v>
      </c>
      <c r="Y102">
        <f t="shared" si="51"/>
        <v>5.9411154412854411E-2</v>
      </c>
      <c r="Z102" s="15" t="s">
        <v>147</v>
      </c>
      <c r="AA102" t="s">
        <v>123</v>
      </c>
      <c r="AF102">
        <v>-25.31</v>
      </c>
      <c r="AG102">
        <v>-116.9</v>
      </c>
      <c r="AH102">
        <v>233.2</v>
      </c>
      <c r="AI102">
        <v>4.7</v>
      </c>
      <c r="AJ102">
        <v>98.9</v>
      </c>
      <c r="AL102" s="15" t="s">
        <v>147</v>
      </c>
      <c r="AM102">
        <v>11.14</v>
      </c>
      <c r="AN102">
        <v>-118.3</v>
      </c>
      <c r="AO102">
        <v>710.3</v>
      </c>
      <c r="AP102">
        <v>7.7</v>
      </c>
      <c r="AQ102">
        <v>98.9</v>
      </c>
      <c r="AR102">
        <v>-10.71</v>
      </c>
      <c r="AS102">
        <v>-86.98</v>
      </c>
      <c r="AT102">
        <v>376</v>
      </c>
      <c r="AU102">
        <v>7.7</v>
      </c>
      <c r="AV102">
        <v>98.9</v>
      </c>
      <c r="AY102" s="15" t="s">
        <v>76</v>
      </c>
      <c r="AZ102" t="s">
        <v>122</v>
      </c>
      <c r="BE102">
        <v>-8.4190000000000005</v>
      </c>
      <c r="BF102">
        <v>-73.98</v>
      </c>
      <c r="BG102">
        <v>1302</v>
      </c>
      <c r="BH102">
        <v>18.399999999999999</v>
      </c>
      <c r="BI102">
        <v>98.9</v>
      </c>
    </row>
    <row r="103" spans="1:62" ht="15" x14ac:dyDescent="0.25">
      <c r="B103" t="s">
        <v>53</v>
      </c>
      <c r="D103" t="s">
        <v>24</v>
      </c>
      <c r="E103">
        <v>5</v>
      </c>
      <c r="G103" t="s">
        <v>107</v>
      </c>
      <c r="I103" s="15" t="s">
        <v>147</v>
      </c>
      <c r="J103">
        <v>-103.4</v>
      </c>
      <c r="K103">
        <v>10.18</v>
      </c>
      <c r="L103">
        <v>-93.83</v>
      </c>
      <c r="M103">
        <v>9.2750000000000004</v>
      </c>
      <c r="N103">
        <f t="shared" si="46"/>
        <v>-9.5700000000000074</v>
      </c>
      <c r="O103" s="15" t="s">
        <v>147</v>
      </c>
      <c r="P103">
        <v>8.4499999999999993</v>
      </c>
      <c r="Q103">
        <v>10.255000000000001</v>
      </c>
      <c r="R103">
        <v>-506.92</v>
      </c>
      <c r="S103">
        <f t="shared" si="48"/>
        <v>-517.17500000000007</v>
      </c>
      <c r="T103">
        <f t="shared" si="49"/>
        <v>-61.204142011834335</v>
      </c>
      <c r="U103">
        <v>-36.889000000000003</v>
      </c>
      <c r="V103">
        <v>-505.79</v>
      </c>
      <c r="W103">
        <f t="shared" si="47"/>
        <v>-468.90100000000001</v>
      </c>
      <c r="X103">
        <f t="shared" si="50"/>
        <v>-55.491242603550305</v>
      </c>
      <c r="Y103">
        <f t="shared" si="51"/>
        <v>9.3341712186397349E-2</v>
      </c>
      <c r="Z103" s="15" t="s">
        <v>147</v>
      </c>
      <c r="AA103">
        <v>-110.9</v>
      </c>
      <c r="AB103">
        <v>-578.6</v>
      </c>
      <c r="AC103">
        <v>296.10000000000002</v>
      </c>
      <c r="AD103">
        <v>4.7</v>
      </c>
      <c r="AE103">
        <v>98.9</v>
      </c>
      <c r="AF103">
        <v>-65.31</v>
      </c>
      <c r="AG103">
        <v>-586.29999999999995</v>
      </c>
      <c r="AH103">
        <v>239.6</v>
      </c>
      <c r="AI103">
        <v>2.2999999999999998</v>
      </c>
      <c r="AJ103">
        <v>98.9</v>
      </c>
      <c r="AL103" s="15" t="s">
        <v>147</v>
      </c>
      <c r="AM103">
        <v>-18.2</v>
      </c>
      <c r="AN103">
        <v>-506.5</v>
      </c>
      <c r="AO103">
        <v>650.79999999999995</v>
      </c>
      <c r="AP103">
        <v>4.7</v>
      </c>
      <c r="AQ103">
        <v>98.9</v>
      </c>
      <c r="AR103">
        <v>-66.8</v>
      </c>
      <c r="AS103">
        <v>-427.6</v>
      </c>
      <c r="AT103">
        <v>446.3</v>
      </c>
      <c r="AU103">
        <v>4.7</v>
      </c>
      <c r="AV103">
        <v>98.9</v>
      </c>
      <c r="AY103" s="15" t="s">
        <v>76</v>
      </c>
      <c r="AZ103">
        <v>-35.020000000000003</v>
      </c>
      <c r="BA103">
        <v>-371.6</v>
      </c>
      <c r="BB103">
        <v>1504</v>
      </c>
      <c r="BC103">
        <v>13</v>
      </c>
      <c r="BD103">
        <v>98.9</v>
      </c>
      <c r="BE103">
        <v>-15.53</v>
      </c>
      <c r="BF103">
        <v>-412.2</v>
      </c>
      <c r="BG103">
        <v>1307</v>
      </c>
      <c r="BH103">
        <v>3.7</v>
      </c>
      <c r="BI103">
        <v>94.2</v>
      </c>
    </row>
    <row r="104" spans="1:62" ht="15" x14ac:dyDescent="0.25">
      <c r="B104" t="s">
        <v>129</v>
      </c>
      <c r="D104" t="s">
        <v>24</v>
      </c>
      <c r="E104">
        <v>5</v>
      </c>
      <c r="G104" t="s">
        <v>107</v>
      </c>
      <c r="I104" s="15" t="s">
        <v>115</v>
      </c>
      <c r="J104">
        <v>-115.4</v>
      </c>
      <c r="K104">
        <v>15.55</v>
      </c>
      <c r="L104">
        <v>-101.6</v>
      </c>
      <c r="M104">
        <v>8.093</v>
      </c>
      <c r="N104">
        <f t="shared" si="46"/>
        <v>-13.800000000000011</v>
      </c>
      <c r="O104" s="15" t="s">
        <v>149</v>
      </c>
      <c r="P104">
        <v>21.03</v>
      </c>
      <c r="Q104">
        <v>-32.246000000000002</v>
      </c>
      <c r="R104">
        <v>-415.81</v>
      </c>
      <c r="S104">
        <f t="shared" si="48"/>
        <v>-383.56400000000002</v>
      </c>
      <c r="T104">
        <f t="shared" si="49"/>
        <v>-18.23889681407513</v>
      </c>
      <c r="U104">
        <v>-45.463000000000001</v>
      </c>
      <c r="V104">
        <v>-345.73</v>
      </c>
      <c r="W104">
        <f t="shared" si="47"/>
        <v>-300.267</v>
      </c>
      <c r="X104">
        <f t="shared" si="50"/>
        <v>-14.278031383737517</v>
      </c>
      <c r="Y104">
        <f t="shared" si="51"/>
        <v>0.21716584455266918</v>
      </c>
      <c r="Z104" s="15" t="s">
        <v>149</v>
      </c>
      <c r="AA104">
        <v>-80.42</v>
      </c>
      <c r="AB104">
        <v>-316.10000000000002</v>
      </c>
      <c r="AC104">
        <v>323.2</v>
      </c>
      <c r="AD104">
        <v>2.2999999999999998</v>
      </c>
      <c r="AE104">
        <v>98.9</v>
      </c>
      <c r="AF104">
        <v>-136.1</v>
      </c>
      <c r="AG104">
        <v>-247.7</v>
      </c>
      <c r="AH104">
        <v>304.3</v>
      </c>
      <c r="AI104">
        <v>2.2999999999999998</v>
      </c>
      <c r="AJ104">
        <v>98.9</v>
      </c>
      <c r="AL104" s="15" t="s">
        <v>149</v>
      </c>
      <c r="AM104">
        <v>-25.36</v>
      </c>
      <c r="AN104">
        <v>-407.2</v>
      </c>
      <c r="AO104">
        <v>764.5</v>
      </c>
      <c r="AP104">
        <v>2.2999999999999998</v>
      </c>
      <c r="AQ104">
        <v>98.9</v>
      </c>
      <c r="AR104">
        <v>-36.68</v>
      </c>
      <c r="AS104">
        <v>-291.8</v>
      </c>
      <c r="AT104">
        <v>482.8</v>
      </c>
      <c r="AU104">
        <v>2.2999999999999998</v>
      </c>
      <c r="AV104">
        <v>98.9</v>
      </c>
      <c r="AY104" s="15" t="s">
        <v>1</v>
      </c>
      <c r="AZ104">
        <v>-57</v>
      </c>
      <c r="BA104">
        <v>-208</v>
      </c>
      <c r="BB104">
        <v>1325</v>
      </c>
      <c r="BC104">
        <v>22.1</v>
      </c>
      <c r="BD104">
        <v>97.6</v>
      </c>
      <c r="BE104">
        <v>-30.59</v>
      </c>
      <c r="BF104">
        <v>-203.9</v>
      </c>
      <c r="BG104">
        <v>1231</v>
      </c>
      <c r="BH104">
        <v>8</v>
      </c>
      <c r="BI104">
        <v>95.6</v>
      </c>
    </row>
    <row r="105" spans="1:62" ht="15" x14ac:dyDescent="0.25">
      <c r="B105" t="s">
        <v>54</v>
      </c>
      <c r="D105" t="s">
        <v>24</v>
      </c>
      <c r="E105">
        <v>5</v>
      </c>
      <c r="G105" t="s">
        <v>107</v>
      </c>
      <c r="I105" s="15" t="s">
        <v>148</v>
      </c>
      <c r="J105">
        <v>-122.6</v>
      </c>
      <c r="K105">
        <v>20.79</v>
      </c>
      <c r="L105">
        <v>-101.4</v>
      </c>
      <c r="M105">
        <v>8.0869999999999997</v>
      </c>
      <c r="N105">
        <f t="shared" si="46"/>
        <v>-21.199999999999989</v>
      </c>
      <c r="O105" s="15" t="s">
        <v>147</v>
      </c>
      <c r="P105">
        <v>3.87</v>
      </c>
      <c r="Q105">
        <v>-28.065999999999999</v>
      </c>
      <c r="R105">
        <v>-316.41000000000003</v>
      </c>
      <c r="S105">
        <f t="shared" si="48"/>
        <v>-288.34400000000005</v>
      </c>
      <c r="T105">
        <f t="shared" si="49"/>
        <v>-74.507493540051698</v>
      </c>
      <c r="U105">
        <v>-53.121000000000002</v>
      </c>
      <c r="V105">
        <v>-380.49</v>
      </c>
      <c r="W105">
        <f t="shared" si="47"/>
        <v>-327.36900000000003</v>
      </c>
      <c r="X105">
        <f t="shared" si="50"/>
        <v>-84.591472868217053</v>
      </c>
      <c r="Y105">
        <f t="shared" si="51"/>
        <v>-0.13534181394445494</v>
      </c>
      <c r="Z105" s="15" t="s">
        <v>147</v>
      </c>
      <c r="AA105">
        <v>517</v>
      </c>
      <c r="AB105">
        <v>-1574</v>
      </c>
      <c r="AC105">
        <v>848.7</v>
      </c>
      <c r="AD105">
        <v>20.8</v>
      </c>
      <c r="AE105">
        <v>98.9</v>
      </c>
      <c r="AF105">
        <v>-30.94</v>
      </c>
      <c r="AG105">
        <v>-505.2</v>
      </c>
      <c r="AH105">
        <v>382.6</v>
      </c>
      <c r="AI105">
        <v>0.6</v>
      </c>
      <c r="AJ105">
        <v>98.9</v>
      </c>
      <c r="AL105" s="15" t="s">
        <v>147</v>
      </c>
      <c r="AM105">
        <v>11.57</v>
      </c>
      <c r="AN105">
        <v>-401</v>
      </c>
      <c r="AO105">
        <v>1457</v>
      </c>
      <c r="AP105">
        <v>2.2999999999999998</v>
      </c>
      <c r="AQ105">
        <v>98.9</v>
      </c>
      <c r="AR105">
        <v>-3.964</v>
      </c>
      <c r="AS105">
        <v>-432.5</v>
      </c>
      <c r="AT105">
        <v>594.6</v>
      </c>
      <c r="AU105">
        <v>5.3</v>
      </c>
      <c r="AV105">
        <v>65.099999999999994</v>
      </c>
      <c r="AY105" s="15" t="s">
        <v>76</v>
      </c>
      <c r="AZ105" t="s">
        <v>122</v>
      </c>
      <c r="BE105">
        <v>-6.3230000000000004</v>
      </c>
      <c r="BF105">
        <v>-297.5</v>
      </c>
      <c r="BG105">
        <v>1153</v>
      </c>
      <c r="BH105">
        <v>8</v>
      </c>
      <c r="BI105">
        <v>95.6</v>
      </c>
    </row>
    <row r="107" spans="1:62" x14ac:dyDescent="0.2">
      <c r="Y107">
        <f>AVERAGE(Y99:Y105)</f>
        <v>4.9272322235086652E-2</v>
      </c>
      <c r="AC107">
        <f>AVERAGE(AC99:AC105)</f>
        <v>431.76000000000005</v>
      </c>
      <c r="AH107">
        <f>AVERAGE(AH99:AH105)</f>
        <v>275.58571428571429</v>
      </c>
      <c r="AO107">
        <f>AVERAGE(AO99:AO105)</f>
        <v>966.48571428571438</v>
      </c>
      <c r="AT107">
        <f>AVERAGE(AT99:AT105)</f>
        <v>445.15714285714284</v>
      </c>
      <c r="BB107">
        <f>AVERAGE(BB99:BB105)</f>
        <v>1471</v>
      </c>
      <c r="BG107">
        <f>AVERAGE(BG99:BG105)</f>
        <v>1074.9142857142856</v>
      </c>
    </row>
    <row r="108" spans="1:62" x14ac:dyDescent="0.2">
      <c r="J108">
        <f>AVERAGE(J99:J105)</f>
        <v>-113.22857142857143</v>
      </c>
      <c r="K108">
        <f>AVERAGE(K99:K105)</f>
        <v>13.491000000000001</v>
      </c>
      <c r="L108">
        <f>AVERAGE(L99:L105)</f>
        <v>-97.58142857142856</v>
      </c>
      <c r="M108">
        <f>AVERAGE(M99:M105)</f>
        <v>8.7677142857142858</v>
      </c>
      <c r="N108">
        <f>AVERAGE(N97:N105)</f>
        <v>-15.647142857142857</v>
      </c>
      <c r="Y108">
        <f>STDEV(Y99:Y105)</f>
        <v>0.21315187727988749</v>
      </c>
      <c r="AC108">
        <f>STDEV(AC99:AC105)</f>
        <v>236.63476709900422</v>
      </c>
      <c r="AH108">
        <f>STDEV(AH99:AH105)</f>
        <v>65.993343820202256</v>
      </c>
      <c r="AO108">
        <f>STDEV(AO99:AO105)</f>
        <v>309.88626100862348</v>
      </c>
      <c r="AT108">
        <f>STDEV(AT99:AT105)</f>
        <v>96.85015672234556</v>
      </c>
      <c r="BB108">
        <f>STDEV(BB99:BB105)</f>
        <v>192.88511261024439</v>
      </c>
      <c r="BG108">
        <f>STDEV(BG99:BG105)</f>
        <v>241.40667919903325</v>
      </c>
    </row>
    <row r="109" spans="1:62" x14ac:dyDescent="0.2">
      <c r="J109">
        <f>STDEV(J99:J105)</f>
        <v>5.8744401962270061</v>
      </c>
      <c r="K109">
        <f>STDEV(K99:K105)</f>
        <v>3.9813691531096804</v>
      </c>
      <c r="L109">
        <f>STDEV(L99:L105)</f>
        <v>6.5888806044006927</v>
      </c>
      <c r="M109">
        <f>STDEV(M99:M105)</f>
        <v>2.100388512814217</v>
      </c>
      <c r="N109">
        <f>STDEV(N97:N105)</f>
        <v>6.1926158024045383</v>
      </c>
      <c r="AC109">
        <f>AC108/SQRT(5)</f>
        <v>105.82628501464083</v>
      </c>
      <c r="AH109">
        <f>AH108/SQRT(7)</f>
        <v>24.943139419119486</v>
      </c>
      <c r="AO109">
        <f>AO108/SQRT(7)</f>
        <v>117.12599733492421</v>
      </c>
      <c r="AT109">
        <f>AT108/SQRT(7)</f>
        <v>36.6059184464224</v>
      </c>
      <c r="BB109">
        <f>BB108/SQRT(4)</f>
        <v>96.442556305122196</v>
      </c>
      <c r="BG109">
        <f>BG108/SQRT(7)</f>
        <v>91.243148284370179</v>
      </c>
    </row>
    <row r="110" spans="1:62" x14ac:dyDescent="0.2">
      <c r="J110">
        <f>J109/SQRT(7)</f>
        <v>2.2203296929911618</v>
      </c>
      <c r="K110">
        <f>K109/SQRT(7)</f>
        <v>1.5048160938102937</v>
      </c>
      <c r="L110">
        <f>L109/SQRT(7)</f>
        <v>2.4903627853630264</v>
      </c>
      <c r="M110">
        <f>M109/SQRT(7)</f>
        <v>0.79387223736045998</v>
      </c>
      <c r="N110">
        <f>N109/SQRT(7)</f>
        <v>2.340588768304444</v>
      </c>
    </row>
    <row r="113" spans="1:1" s="1" customFormat="1" ht="14.25" x14ac:dyDescent="0.2"/>
    <row r="117" spans="1:1" x14ac:dyDescent="0.2">
      <c r="A117" s="16"/>
    </row>
    <row r="132" spans="2:2" x14ac:dyDescent="0.2">
      <c r="B132" s="18"/>
    </row>
    <row r="139" spans="2:2" x14ac:dyDescent="0.2">
      <c r="B139" s="19"/>
    </row>
    <row r="141" spans="2:2" x14ac:dyDescent="0.2">
      <c r="B141" s="19"/>
    </row>
    <row r="143" spans="2:2" x14ac:dyDescent="0.2">
      <c r="B143" s="19"/>
    </row>
    <row r="145" spans="2:2" x14ac:dyDescent="0.2">
      <c r="B145" s="19"/>
    </row>
    <row r="147" spans="2:2" x14ac:dyDescent="0.2">
      <c r="B147" s="19"/>
    </row>
  </sheetData>
  <mergeCells count="21">
    <mergeCell ref="Z98:AK98"/>
    <mergeCell ref="AL98:AX98"/>
    <mergeCell ref="AY98:BJ98"/>
    <mergeCell ref="BK1:BU1"/>
    <mergeCell ref="BK2:BP2"/>
    <mergeCell ref="BQ2:BU2"/>
    <mergeCell ref="BE2:BI2"/>
    <mergeCell ref="AY1:BI1"/>
    <mergeCell ref="AY2:BD2"/>
    <mergeCell ref="Z1:AK1"/>
    <mergeCell ref="AL1:AW1"/>
    <mergeCell ref="Z2:AE2"/>
    <mergeCell ref="AF2:AJ2"/>
    <mergeCell ref="AL2:AQ2"/>
    <mergeCell ref="AR2:AV2"/>
    <mergeCell ref="I1:N1"/>
    <mergeCell ref="J2:K2"/>
    <mergeCell ref="L2:M2"/>
    <mergeCell ref="O1:X1"/>
    <mergeCell ref="Q2:T2"/>
    <mergeCell ref="U2:X2"/>
  </mergeCells>
  <phoneticPr fontId="1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4FD7-CC6B-4EB9-A7B3-A09B13DAA7B7}">
  <sheetPr published="0"/>
  <dimension ref="A1:M44"/>
  <sheetViews>
    <sheetView workbookViewId="0">
      <selection activeCell="M25" sqref="M25"/>
    </sheetView>
  </sheetViews>
  <sheetFormatPr defaultRowHeight="12.75" x14ac:dyDescent="0.2"/>
  <sheetData>
    <row r="1" spans="1:13" ht="14.25" x14ac:dyDescent="0.2">
      <c r="B1" s="1" t="s">
        <v>160</v>
      </c>
      <c r="C1" s="45" t="s">
        <v>159</v>
      </c>
      <c r="D1" s="45"/>
      <c r="E1" s="45"/>
      <c r="F1" s="45"/>
      <c r="G1" s="45"/>
    </row>
    <row r="2" spans="1:13" x14ac:dyDescent="0.2">
      <c r="C2" s="20" t="s">
        <v>154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K2" s="22" t="s">
        <v>158</v>
      </c>
      <c r="L2" s="22" t="s">
        <v>157</v>
      </c>
      <c r="M2" s="22" t="s">
        <v>156</v>
      </c>
    </row>
    <row r="3" spans="1:13" x14ac:dyDescent="0.2">
      <c r="A3" s="46" t="s">
        <v>155</v>
      </c>
      <c r="B3">
        <v>1</v>
      </c>
      <c r="C3" s="21">
        <v>0.84090911999999995</v>
      </c>
      <c r="D3" s="21">
        <v>0.35922061999999999</v>
      </c>
      <c r="E3" s="21">
        <v>0.52651714999999999</v>
      </c>
      <c r="F3" s="21">
        <v>1.7680636999999999</v>
      </c>
      <c r="G3" s="21">
        <v>0.72100127000000003</v>
      </c>
      <c r="H3">
        <v>1.3901018999999999</v>
      </c>
      <c r="I3">
        <v>0.94567758000000002</v>
      </c>
      <c r="K3">
        <f t="shared" ref="K3:K22" si="0">AVERAGE(C3:I3)</f>
        <v>0.93592733428571429</v>
      </c>
      <c r="L3">
        <f t="shared" ref="L3:L22" si="1">STDEV(C3:I3)</f>
        <v>0.49231587794015408</v>
      </c>
      <c r="M3">
        <f t="shared" ref="M3:M13" si="2">L3/SQRT(7)</f>
        <v>0.18607791135972537</v>
      </c>
    </row>
    <row r="4" spans="1:13" x14ac:dyDescent="0.2">
      <c r="A4" s="46"/>
      <c r="B4">
        <v>2</v>
      </c>
      <c r="C4" s="21">
        <v>0.97271001000000001</v>
      </c>
      <c r="D4" s="21">
        <v>0.30116188999999999</v>
      </c>
      <c r="E4" s="21">
        <v>0.53075594000000004</v>
      </c>
      <c r="F4" s="21">
        <v>1.8081862</v>
      </c>
      <c r="G4" s="21">
        <v>0.77045697000000002</v>
      </c>
      <c r="H4">
        <v>1.7347845</v>
      </c>
      <c r="I4">
        <v>0.85995555000000001</v>
      </c>
      <c r="K4">
        <f t="shared" si="0"/>
        <v>0.99685872285714283</v>
      </c>
      <c r="L4">
        <f t="shared" si="1"/>
        <v>0.57367470572635348</v>
      </c>
      <c r="M4">
        <f t="shared" si="2"/>
        <v>0.21682865782858468</v>
      </c>
    </row>
    <row r="5" spans="1:13" x14ac:dyDescent="0.2">
      <c r="A5" s="46"/>
      <c r="B5">
        <v>3</v>
      </c>
      <c r="C5" s="21">
        <v>1.3765497</v>
      </c>
      <c r="D5" s="21">
        <v>0.37241572000000001</v>
      </c>
      <c r="E5" s="21">
        <v>0.80975878000000001</v>
      </c>
      <c r="F5" s="21">
        <v>1.6785218</v>
      </c>
      <c r="G5" s="21">
        <v>1.0820782</v>
      </c>
      <c r="H5">
        <v>1.1076686</v>
      </c>
      <c r="I5">
        <v>0.75723565000000004</v>
      </c>
      <c r="K5">
        <f t="shared" si="0"/>
        <v>1.0263183499999999</v>
      </c>
      <c r="L5">
        <f t="shared" si="1"/>
        <v>0.42907857848351461</v>
      </c>
      <c r="M5">
        <f t="shared" si="2"/>
        <v>0.16217645879606993</v>
      </c>
    </row>
    <row r="6" spans="1:13" x14ac:dyDescent="0.2">
      <c r="A6" s="46"/>
      <c r="B6">
        <v>4</v>
      </c>
      <c r="C6" s="21">
        <v>0.91751777999999995</v>
      </c>
      <c r="D6" s="21">
        <v>0.28598613000000001</v>
      </c>
      <c r="E6" s="21">
        <v>0.60558188000000002</v>
      </c>
      <c r="F6" s="21">
        <v>1.7660294000000001</v>
      </c>
      <c r="G6" s="21">
        <v>0.84633612999999996</v>
      </c>
      <c r="H6">
        <v>2.1074054000000002</v>
      </c>
      <c r="I6">
        <v>0.90254003000000005</v>
      </c>
      <c r="K6">
        <f t="shared" si="0"/>
        <v>1.0616281071428573</v>
      </c>
      <c r="L6">
        <f t="shared" si="1"/>
        <v>0.64444516235958837</v>
      </c>
      <c r="M6">
        <f t="shared" si="2"/>
        <v>0.24357737617458769</v>
      </c>
    </row>
    <row r="7" spans="1:13" x14ac:dyDescent="0.2">
      <c r="A7" s="46"/>
      <c r="B7">
        <v>5</v>
      </c>
      <c r="C7" s="21">
        <v>0.93425506000000003</v>
      </c>
      <c r="D7" s="21">
        <v>0.40787041000000002</v>
      </c>
      <c r="E7" s="21">
        <v>0.76693027999999996</v>
      </c>
      <c r="F7" s="21">
        <v>0.84224290000000002</v>
      </c>
      <c r="G7" s="21">
        <v>0.87514411999999997</v>
      </c>
      <c r="H7">
        <v>0.83618097999999996</v>
      </c>
      <c r="I7">
        <v>0.79447073000000001</v>
      </c>
      <c r="K7">
        <f t="shared" si="0"/>
        <v>0.77958492571428573</v>
      </c>
      <c r="L7">
        <f t="shared" si="1"/>
        <v>0.17259632748839518</v>
      </c>
      <c r="M7">
        <f t="shared" si="2"/>
        <v>6.5235279962479284E-2</v>
      </c>
    </row>
    <row r="8" spans="1:13" x14ac:dyDescent="0.2">
      <c r="A8" s="46"/>
      <c r="B8">
        <v>6</v>
      </c>
      <c r="C8" s="21">
        <v>1.0001701000000001</v>
      </c>
      <c r="D8" s="21">
        <v>0.31689885000000001</v>
      </c>
      <c r="E8" s="21">
        <v>0.60279799000000001</v>
      </c>
      <c r="F8" s="21">
        <v>0.91278762000000002</v>
      </c>
      <c r="G8" s="21">
        <v>0.68083888000000004</v>
      </c>
      <c r="H8">
        <v>0.79603630000000003</v>
      </c>
      <c r="I8">
        <v>0.78790039000000001</v>
      </c>
      <c r="K8">
        <f t="shared" si="0"/>
        <v>0.72820430428571437</v>
      </c>
      <c r="L8">
        <f t="shared" si="1"/>
        <v>0.22484943131513802</v>
      </c>
      <c r="M8">
        <f t="shared" si="2"/>
        <v>8.4985096813450567E-2</v>
      </c>
    </row>
    <row r="9" spans="1:13" x14ac:dyDescent="0.2">
      <c r="A9" s="46"/>
      <c r="B9">
        <v>7</v>
      </c>
      <c r="C9" s="21">
        <v>1.0205088</v>
      </c>
      <c r="D9" s="21">
        <v>0.35136610000000001</v>
      </c>
      <c r="E9" s="21">
        <v>0.56763238000000005</v>
      </c>
      <c r="F9" s="21">
        <v>2.8542415999999999</v>
      </c>
      <c r="G9" s="21">
        <v>0.77209401</v>
      </c>
      <c r="H9">
        <v>1.5871246999999999</v>
      </c>
      <c r="I9">
        <v>0.87161648000000003</v>
      </c>
      <c r="K9">
        <f t="shared" si="0"/>
        <v>1.1463691528571427</v>
      </c>
      <c r="L9">
        <f t="shared" si="1"/>
        <v>0.84749351979630838</v>
      </c>
      <c r="M9">
        <f t="shared" si="2"/>
        <v>0.32032244158854678</v>
      </c>
    </row>
    <row r="10" spans="1:13" x14ac:dyDescent="0.2">
      <c r="A10" s="46"/>
      <c r="B10">
        <v>8</v>
      </c>
      <c r="C10" s="21">
        <v>0.85459130999999999</v>
      </c>
      <c r="D10" s="21">
        <v>0.33050626999999999</v>
      </c>
      <c r="E10" s="21">
        <v>0.77573711000000001</v>
      </c>
      <c r="F10" s="21">
        <v>1.5967884999999999</v>
      </c>
      <c r="G10" s="21">
        <v>0.56506979000000002</v>
      </c>
      <c r="H10">
        <v>1.3548827999999999</v>
      </c>
      <c r="I10">
        <v>0.84189438999999999</v>
      </c>
      <c r="K10">
        <f t="shared" si="0"/>
        <v>0.90278145285714295</v>
      </c>
      <c r="L10">
        <f t="shared" si="1"/>
        <v>0.4377516897093241</v>
      </c>
      <c r="M10">
        <f t="shared" si="2"/>
        <v>0.16545458670988344</v>
      </c>
    </row>
    <row r="11" spans="1:13" x14ac:dyDescent="0.2">
      <c r="A11" s="46"/>
      <c r="B11">
        <v>9</v>
      </c>
      <c r="C11" s="21">
        <v>0.90025073</v>
      </c>
      <c r="D11" s="21">
        <v>0.35064973999999999</v>
      </c>
      <c r="E11" s="21">
        <v>0.69290227000000004</v>
      </c>
      <c r="F11" s="21">
        <v>1.5777536999999999</v>
      </c>
      <c r="G11" s="21">
        <v>1.1637048000000001</v>
      </c>
      <c r="H11">
        <v>1.5812727</v>
      </c>
      <c r="I11">
        <v>1.2084166000000001</v>
      </c>
      <c r="K11">
        <f t="shared" si="0"/>
        <v>1.0678500771428572</v>
      </c>
      <c r="L11">
        <f t="shared" si="1"/>
        <v>0.45379938525525637</v>
      </c>
      <c r="M11">
        <f t="shared" si="2"/>
        <v>0.17152004549991426</v>
      </c>
    </row>
    <row r="12" spans="1:13" x14ac:dyDescent="0.2">
      <c r="A12" s="46"/>
      <c r="B12">
        <v>10</v>
      </c>
      <c r="C12" s="21">
        <v>1.253654</v>
      </c>
      <c r="D12" s="21">
        <v>0.42654109000000001</v>
      </c>
      <c r="E12" s="21">
        <v>0.61319100999999998</v>
      </c>
      <c r="F12" s="21">
        <v>1.7612303</v>
      </c>
      <c r="G12" s="21">
        <v>1.3501088999999999</v>
      </c>
      <c r="H12">
        <v>0.89073944000000005</v>
      </c>
      <c r="I12">
        <v>0.80474126000000001</v>
      </c>
      <c r="K12">
        <f t="shared" si="0"/>
        <v>1.0143151428571431</v>
      </c>
      <c r="L12">
        <f t="shared" si="1"/>
        <v>0.46430842151334145</v>
      </c>
      <c r="M12">
        <f t="shared" si="2"/>
        <v>0.17549208785103623</v>
      </c>
    </row>
    <row r="13" spans="1:13" x14ac:dyDescent="0.2">
      <c r="A13" s="46"/>
      <c r="B13">
        <v>11</v>
      </c>
      <c r="C13" s="21">
        <v>1.1473720999999999</v>
      </c>
      <c r="D13" s="21">
        <v>0.35701485999999999</v>
      </c>
      <c r="E13" s="21">
        <v>0.49778624999999999</v>
      </c>
      <c r="F13" s="21">
        <v>2.1638733999999999</v>
      </c>
      <c r="G13" s="21">
        <v>0.66443711999999999</v>
      </c>
      <c r="H13">
        <v>1.2244368000000001</v>
      </c>
      <c r="I13">
        <v>0.79527760000000003</v>
      </c>
      <c r="K13">
        <f t="shared" si="0"/>
        <v>0.97859973285714297</v>
      </c>
      <c r="L13">
        <f t="shared" si="1"/>
        <v>0.61150744785451383</v>
      </c>
      <c r="M13">
        <f t="shared" si="2"/>
        <v>0.23112809026954881</v>
      </c>
    </row>
    <row r="14" spans="1:13" x14ac:dyDescent="0.2">
      <c r="A14" s="46"/>
      <c r="B14">
        <v>12</v>
      </c>
      <c r="C14" s="21">
        <v>1.4901057</v>
      </c>
      <c r="D14" s="21">
        <v>0.36444547999999999</v>
      </c>
      <c r="E14" s="21">
        <v>0.60714303999999997</v>
      </c>
      <c r="F14" s="21">
        <v>1.037426</v>
      </c>
      <c r="G14" s="21">
        <v>0.79676323999999998</v>
      </c>
      <c r="I14">
        <v>0.87508892999999999</v>
      </c>
      <c r="K14">
        <f t="shared" si="0"/>
        <v>0.86182873166666651</v>
      </c>
      <c r="L14">
        <f t="shared" si="1"/>
        <v>0.38528706213112157</v>
      </c>
      <c r="M14">
        <f>L14/SQRT(6)</f>
        <v>0.15729278445287456</v>
      </c>
    </row>
    <row r="15" spans="1:13" x14ac:dyDescent="0.2">
      <c r="A15" s="46"/>
      <c r="B15">
        <v>13</v>
      </c>
      <c r="C15" s="21">
        <v>1.8746718</v>
      </c>
      <c r="D15" s="21">
        <v>0.41001362000000002</v>
      </c>
      <c r="E15" s="21">
        <v>0.79900360000000004</v>
      </c>
      <c r="F15" s="21">
        <v>2.2849438000000002</v>
      </c>
      <c r="G15" s="21">
        <v>1.0127181999999999</v>
      </c>
      <c r="H15">
        <v>0.87426238999999994</v>
      </c>
      <c r="I15">
        <v>0.91227269</v>
      </c>
      <c r="K15">
        <f t="shared" si="0"/>
        <v>1.1668408714285714</v>
      </c>
      <c r="L15">
        <f t="shared" si="1"/>
        <v>0.66249923946099942</v>
      </c>
      <c r="M15">
        <f>L15/SQRT(7)</f>
        <v>0.25040117591189048</v>
      </c>
    </row>
    <row r="16" spans="1:13" x14ac:dyDescent="0.2">
      <c r="A16" s="46"/>
      <c r="B16">
        <v>14</v>
      </c>
      <c r="C16" s="21">
        <v>1.0465122</v>
      </c>
      <c r="D16" s="21">
        <v>0.39841458000000002</v>
      </c>
      <c r="E16" s="21">
        <v>0.81690591999999995</v>
      </c>
      <c r="F16" s="21">
        <v>0.89892994999999998</v>
      </c>
      <c r="G16" s="21">
        <v>0.64792000999999999</v>
      </c>
      <c r="I16">
        <v>0.86974006999999998</v>
      </c>
      <c r="K16">
        <f t="shared" si="0"/>
        <v>0.77973712166666675</v>
      </c>
      <c r="L16">
        <f t="shared" si="1"/>
        <v>0.22699804172519245</v>
      </c>
      <c r="M16">
        <f>L16/SQRT(6)</f>
        <v>9.2671562472954466E-2</v>
      </c>
    </row>
    <row r="17" spans="1:13" x14ac:dyDescent="0.2">
      <c r="A17" s="46"/>
      <c r="B17">
        <v>15</v>
      </c>
      <c r="C17" s="21">
        <v>1.3882108</v>
      </c>
      <c r="D17" s="21">
        <v>0.42746772999999999</v>
      </c>
      <c r="E17" s="21">
        <v>1.0327557000000001</v>
      </c>
      <c r="F17" s="21">
        <v>1.5233994</v>
      </c>
      <c r="G17" s="21">
        <v>0.56452011999999996</v>
      </c>
      <c r="H17">
        <v>1.4838952999999999</v>
      </c>
      <c r="I17">
        <v>0.79293031000000003</v>
      </c>
      <c r="K17">
        <f t="shared" si="0"/>
        <v>1.0304541942857144</v>
      </c>
      <c r="L17">
        <f t="shared" si="1"/>
        <v>0.44975988618878576</v>
      </c>
      <c r="M17">
        <f>L17/SQRT(7)</f>
        <v>0.16999325836403442</v>
      </c>
    </row>
    <row r="18" spans="1:13" x14ac:dyDescent="0.2">
      <c r="A18" s="46"/>
      <c r="B18">
        <v>16</v>
      </c>
      <c r="C18" s="21">
        <v>2.2231464000000001</v>
      </c>
      <c r="D18" s="21">
        <v>0.31701884000000002</v>
      </c>
      <c r="E18" s="21"/>
      <c r="F18" s="21">
        <v>2.3790719999999999</v>
      </c>
      <c r="G18" s="21">
        <v>1.1415682</v>
      </c>
      <c r="H18">
        <v>2.3270357000000002</v>
      </c>
      <c r="I18">
        <v>0.80597216000000005</v>
      </c>
      <c r="K18">
        <f t="shared" si="0"/>
        <v>1.5323022166666667</v>
      </c>
      <c r="L18">
        <f t="shared" si="1"/>
        <v>0.8925276656488822</v>
      </c>
      <c r="M18">
        <f>L18/SQRT(6)</f>
        <v>0.36437289369285852</v>
      </c>
    </row>
    <row r="19" spans="1:13" x14ac:dyDescent="0.2">
      <c r="A19" s="46"/>
      <c r="B19">
        <v>17</v>
      </c>
      <c r="C19" s="21">
        <v>0.84133314999999997</v>
      </c>
      <c r="D19" s="21">
        <v>0.42172979999999999</v>
      </c>
      <c r="E19" s="21">
        <v>0.75546442999999996</v>
      </c>
      <c r="F19" s="21">
        <v>1.1918522</v>
      </c>
      <c r="G19" s="21">
        <v>0.83162707000000002</v>
      </c>
      <c r="H19">
        <v>4.2297653999999998</v>
      </c>
      <c r="I19">
        <v>0.89359361000000004</v>
      </c>
      <c r="K19">
        <f t="shared" si="0"/>
        <v>1.3093379514285712</v>
      </c>
      <c r="L19">
        <f t="shared" si="1"/>
        <v>1.3075041765520055</v>
      </c>
      <c r="M19">
        <f>L19/SQRT(7)</f>
        <v>0.49419012704784232</v>
      </c>
    </row>
    <row r="20" spans="1:13" x14ac:dyDescent="0.2">
      <c r="A20" s="46"/>
      <c r="B20">
        <v>18</v>
      </c>
      <c r="C20" s="21">
        <v>1.4422619000000001</v>
      </c>
      <c r="D20" s="21">
        <v>0.44559303</v>
      </c>
      <c r="E20" s="21"/>
      <c r="F20" s="21">
        <v>1.5498297000000001</v>
      </c>
      <c r="G20" s="21">
        <v>0.85465175000000004</v>
      </c>
      <c r="H20">
        <v>1.1423722999999999</v>
      </c>
      <c r="I20">
        <v>0.99536997000000005</v>
      </c>
      <c r="K20">
        <f t="shared" si="0"/>
        <v>1.071679775</v>
      </c>
      <c r="L20">
        <f t="shared" si="1"/>
        <v>0.40394674339004921</v>
      </c>
      <c r="M20">
        <f>L20/SQRT(6)</f>
        <v>0.16491056742743238</v>
      </c>
    </row>
    <row r="21" spans="1:13" x14ac:dyDescent="0.2">
      <c r="A21" s="46"/>
      <c r="B21">
        <v>19</v>
      </c>
      <c r="C21" s="21">
        <v>1.1074740000000001</v>
      </c>
      <c r="D21" s="21">
        <v>0.42060107000000002</v>
      </c>
      <c r="E21" s="21"/>
      <c r="F21" s="21">
        <v>1.4254340000000001</v>
      </c>
      <c r="G21" s="21">
        <v>0.94447035000000001</v>
      </c>
      <c r="I21">
        <v>0.96853100999999997</v>
      </c>
      <c r="K21">
        <f t="shared" si="0"/>
        <v>0.97330208600000001</v>
      </c>
      <c r="L21">
        <f t="shared" si="1"/>
        <v>0.36357867629239854</v>
      </c>
      <c r="M21">
        <f>L21/SQRT(5)</f>
        <v>0.16259732707183885</v>
      </c>
    </row>
    <row r="22" spans="1:13" x14ac:dyDescent="0.2">
      <c r="A22" s="46"/>
      <c r="B22">
        <v>20</v>
      </c>
      <c r="C22" s="21">
        <v>0.94805974000000004</v>
      </c>
      <c r="D22" s="21">
        <v>0.42740013999999998</v>
      </c>
      <c r="E22" s="21"/>
      <c r="F22" s="21">
        <v>1.2733074</v>
      </c>
      <c r="G22" s="21">
        <v>0.90111607000000005</v>
      </c>
      <c r="H22">
        <v>2.1967005999999998</v>
      </c>
      <c r="I22">
        <v>0.98476927999999997</v>
      </c>
      <c r="K22">
        <f t="shared" si="0"/>
        <v>1.121892205</v>
      </c>
      <c r="L22">
        <f t="shared" si="1"/>
        <v>0.59299602019261455</v>
      </c>
      <c r="M22">
        <f>L22/SQRT(6)</f>
        <v>0.24208961149550931</v>
      </c>
    </row>
    <row r="23" spans="1:13" x14ac:dyDescent="0.2">
      <c r="C23" s="21"/>
      <c r="D23" s="21"/>
      <c r="E23" s="21"/>
      <c r="F23" s="21"/>
      <c r="G23" s="21"/>
    </row>
    <row r="24" spans="1:13" x14ac:dyDescent="0.2">
      <c r="C24" s="20" t="s">
        <v>154</v>
      </c>
      <c r="D24" s="20">
        <v>2</v>
      </c>
      <c r="E24" s="20">
        <v>3</v>
      </c>
      <c r="F24" s="20">
        <v>4</v>
      </c>
      <c r="G24" s="20">
        <v>5</v>
      </c>
      <c r="H24" s="20">
        <v>6</v>
      </c>
      <c r="I24" s="20">
        <v>7</v>
      </c>
    </row>
    <row r="25" spans="1:13" x14ac:dyDescent="0.2">
      <c r="A25" s="46" t="s">
        <v>153</v>
      </c>
      <c r="B25">
        <v>1</v>
      </c>
      <c r="C25">
        <v>0.71028197000000004</v>
      </c>
      <c r="D25">
        <v>0.43594187000000001</v>
      </c>
      <c r="E25">
        <v>0.26921603</v>
      </c>
      <c r="F25">
        <v>0.55303985</v>
      </c>
      <c r="G25">
        <v>0.52406061000000004</v>
      </c>
      <c r="H25">
        <v>0.54945672000000001</v>
      </c>
      <c r="I25">
        <v>0.53055173</v>
      </c>
      <c r="K25">
        <f t="shared" ref="K25:K44" si="3">AVERAGE(C25:I25)</f>
        <v>0.51036411142857141</v>
      </c>
      <c r="L25">
        <f t="shared" ref="L25:L44" si="4">STDEV(C25:I25)</f>
        <v>0.13391713986389608</v>
      </c>
      <c r="M25">
        <f t="shared" ref="M25:M43" si="5">L25/SQRT(7)</f>
        <v>5.0615921195560458E-2</v>
      </c>
    </row>
    <row r="26" spans="1:13" x14ac:dyDescent="0.2">
      <c r="A26" s="46"/>
      <c r="B26">
        <v>2</v>
      </c>
      <c r="C26">
        <v>0.80590779000000001</v>
      </c>
      <c r="D26">
        <v>0.38619593000000002</v>
      </c>
      <c r="E26">
        <v>0.18567275</v>
      </c>
      <c r="F26">
        <v>0.71645534</v>
      </c>
      <c r="G26">
        <v>0.64717393999999995</v>
      </c>
      <c r="H26">
        <v>0.71429103999999999</v>
      </c>
      <c r="I26">
        <v>0.48028757999999999</v>
      </c>
      <c r="K26">
        <f t="shared" si="3"/>
        <v>0.56228348142857143</v>
      </c>
      <c r="L26">
        <f t="shared" si="4"/>
        <v>0.22098274825875194</v>
      </c>
      <c r="M26">
        <f t="shared" si="5"/>
        <v>8.3523627989749896E-2</v>
      </c>
    </row>
    <row r="27" spans="1:13" x14ac:dyDescent="0.2">
      <c r="A27" s="46"/>
      <c r="B27">
        <v>3</v>
      </c>
      <c r="C27">
        <v>0.58902739999999998</v>
      </c>
      <c r="D27">
        <v>0.26766985999999998</v>
      </c>
      <c r="E27">
        <v>0.18214083</v>
      </c>
      <c r="F27">
        <v>0.76786107000000003</v>
      </c>
      <c r="G27">
        <v>0.59996629000000001</v>
      </c>
      <c r="H27">
        <v>0.69377416000000003</v>
      </c>
      <c r="I27">
        <v>0.45092623999999998</v>
      </c>
      <c r="K27">
        <f t="shared" si="3"/>
        <v>0.50733797857142859</v>
      </c>
      <c r="L27">
        <f t="shared" si="4"/>
        <v>0.21766188355329813</v>
      </c>
      <c r="M27">
        <f t="shared" si="5"/>
        <v>8.2268459111418113E-2</v>
      </c>
    </row>
    <row r="28" spans="1:13" x14ac:dyDescent="0.2">
      <c r="A28" s="46"/>
      <c r="B28">
        <v>4</v>
      </c>
      <c r="C28">
        <v>0.67788707999999998</v>
      </c>
      <c r="D28">
        <v>0.37397807999999999</v>
      </c>
      <c r="E28">
        <v>0.16437263999999999</v>
      </c>
      <c r="F28">
        <v>0.59439951000000002</v>
      </c>
      <c r="G28">
        <v>0.46078479</v>
      </c>
      <c r="H28">
        <v>0.35903582000000001</v>
      </c>
      <c r="I28">
        <v>0.48123595000000002</v>
      </c>
      <c r="K28">
        <f t="shared" si="3"/>
        <v>0.44452769571428569</v>
      </c>
      <c r="L28">
        <f t="shared" si="4"/>
        <v>0.16797961996011784</v>
      </c>
      <c r="M28">
        <f t="shared" si="5"/>
        <v>6.3490328534516208E-2</v>
      </c>
    </row>
    <row r="29" spans="1:13" x14ac:dyDescent="0.2">
      <c r="A29" s="46"/>
      <c r="B29">
        <v>5</v>
      </c>
      <c r="C29">
        <v>0.59416782999999995</v>
      </c>
      <c r="D29">
        <v>0.35592210000000002</v>
      </c>
      <c r="E29">
        <v>0.15956350999999999</v>
      </c>
      <c r="F29">
        <v>0.60591167000000001</v>
      </c>
      <c r="G29">
        <v>0.48358959000000001</v>
      </c>
      <c r="H29">
        <v>0.32595216999999999</v>
      </c>
      <c r="I29">
        <v>0.48548933999999999</v>
      </c>
      <c r="K29">
        <f t="shared" si="3"/>
        <v>0.43008517285714287</v>
      </c>
      <c r="L29">
        <f t="shared" si="4"/>
        <v>0.15984171003309866</v>
      </c>
      <c r="M29">
        <f t="shared" si="5"/>
        <v>6.0414487697553844E-2</v>
      </c>
    </row>
    <row r="30" spans="1:13" x14ac:dyDescent="0.2">
      <c r="A30" s="46"/>
      <c r="B30">
        <v>6</v>
      </c>
      <c r="C30">
        <v>0.67901641000000001</v>
      </c>
      <c r="D30">
        <v>0.34816586999999999</v>
      </c>
      <c r="E30">
        <v>0.21675804000000001</v>
      </c>
      <c r="F30">
        <v>0.78739941000000002</v>
      </c>
      <c r="G30">
        <v>0.42248311999999999</v>
      </c>
      <c r="H30">
        <v>0.34610491999999998</v>
      </c>
      <c r="I30">
        <v>0.40978351000000002</v>
      </c>
      <c r="K30">
        <f t="shared" si="3"/>
        <v>0.45853018285714287</v>
      </c>
      <c r="L30">
        <f t="shared" si="4"/>
        <v>0.20154332210849091</v>
      </c>
      <c r="M30">
        <f t="shared" si="5"/>
        <v>7.6176215529264693E-2</v>
      </c>
    </row>
    <row r="31" spans="1:13" x14ac:dyDescent="0.2">
      <c r="A31" s="46"/>
      <c r="B31">
        <v>7</v>
      </c>
      <c r="C31">
        <v>0.70377100000000004</v>
      </c>
      <c r="D31">
        <v>0.39718363000000001</v>
      </c>
      <c r="E31">
        <v>0.16201346</v>
      </c>
      <c r="F31">
        <v>0.78739941000000002</v>
      </c>
      <c r="G31">
        <v>0.57480973000000002</v>
      </c>
      <c r="H31">
        <v>0.67936474000000002</v>
      </c>
      <c r="I31">
        <v>0.54229629000000001</v>
      </c>
      <c r="K31">
        <f t="shared" si="3"/>
        <v>0.54954832285714283</v>
      </c>
      <c r="L31">
        <f t="shared" si="4"/>
        <v>0.21264174730851562</v>
      </c>
      <c r="M31">
        <f t="shared" si="5"/>
        <v>8.0371025961224363E-2</v>
      </c>
    </row>
    <row r="32" spans="1:13" x14ac:dyDescent="0.2">
      <c r="A32" s="46"/>
      <c r="B32">
        <v>8</v>
      </c>
      <c r="C32">
        <v>0.59626316999999995</v>
      </c>
      <c r="D32">
        <v>0.33899498</v>
      </c>
      <c r="E32">
        <v>0.18730097000000001</v>
      </c>
      <c r="F32">
        <v>0.78987348000000002</v>
      </c>
      <c r="G32">
        <v>0.52982812999999995</v>
      </c>
      <c r="H32">
        <v>0.45291942000000002</v>
      </c>
      <c r="I32">
        <v>0.34804963999999999</v>
      </c>
      <c r="K32">
        <f t="shared" si="3"/>
        <v>0.46331854142857148</v>
      </c>
      <c r="L32">
        <f t="shared" si="4"/>
        <v>0.19738838051329638</v>
      </c>
      <c r="M32">
        <f t="shared" si="5"/>
        <v>7.4605795218852883E-2</v>
      </c>
    </row>
    <row r="33" spans="1:13" x14ac:dyDescent="0.2">
      <c r="A33" s="46"/>
      <c r="B33">
        <v>9</v>
      </c>
      <c r="C33">
        <v>0.56694794000000004</v>
      </c>
      <c r="D33">
        <v>0.40845752000000002</v>
      </c>
      <c r="E33">
        <v>0.18811156000000001</v>
      </c>
      <c r="F33">
        <v>0.40829550999999997</v>
      </c>
      <c r="G33">
        <v>0.43772674</v>
      </c>
      <c r="H33">
        <v>0.45511073000000002</v>
      </c>
      <c r="I33">
        <v>0.53429103</v>
      </c>
      <c r="K33">
        <f t="shared" si="3"/>
        <v>0.42842014714285709</v>
      </c>
      <c r="L33">
        <f t="shared" si="4"/>
        <v>0.12230380048050959</v>
      </c>
      <c r="M33">
        <f t="shared" si="5"/>
        <v>4.6226491495641481E-2</v>
      </c>
    </row>
    <row r="34" spans="1:13" x14ac:dyDescent="0.2">
      <c r="A34" s="46"/>
      <c r="B34">
        <v>10</v>
      </c>
      <c r="C34">
        <v>0.57128780999999995</v>
      </c>
      <c r="D34">
        <v>0.43033805000000003</v>
      </c>
      <c r="E34">
        <v>0.18166876000000001</v>
      </c>
      <c r="F34">
        <v>0.56933772999999999</v>
      </c>
      <c r="G34">
        <v>0.44501948000000002</v>
      </c>
      <c r="H34">
        <v>0.42654529000000002</v>
      </c>
      <c r="I34">
        <v>0.50126404000000002</v>
      </c>
      <c r="K34">
        <f t="shared" si="3"/>
        <v>0.44649445142857141</v>
      </c>
      <c r="L34">
        <f t="shared" si="4"/>
        <v>0.13194530558540707</v>
      </c>
      <c r="M34">
        <f t="shared" si="5"/>
        <v>4.9870637891629828E-2</v>
      </c>
    </row>
    <row r="35" spans="1:13" x14ac:dyDescent="0.2">
      <c r="A35" s="46"/>
      <c r="B35">
        <v>11</v>
      </c>
      <c r="C35">
        <v>0.52101469</v>
      </c>
      <c r="D35">
        <v>0.35771236000000001</v>
      </c>
      <c r="E35">
        <v>0.19472866</v>
      </c>
      <c r="F35">
        <v>0.60477137999999997</v>
      </c>
      <c r="G35">
        <v>0.45995839999999999</v>
      </c>
      <c r="H35">
        <v>0.39113408</v>
      </c>
      <c r="I35">
        <v>0.56337488000000002</v>
      </c>
      <c r="K35">
        <f t="shared" si="3"/>
        <v>0.44181349285714289</v>
      </c>
      <c r="L35">
        <f t="shared" si="4"/>
        <v>0.14060987943816147</v>
      </c>
      <c r="M35">
        <f t="shared" si="5"/>
        <v>5.3145538981735671E-2</v>
      </c>
    </row>
    <row r="36" spans="1:13" x14ac:dyDescent="0.2">
      <c r="A36" s="46"/>
      <c r="B36">
        <v>12</v>
      </c>
      <c r="C36">
        <v>0.46778007999999999</v>
      </c>
      <c r="D36">
        <v>0.29977649000000001</v>
      </c>
      <c r="E36">
        <v>0.17958175000000001</v>
      </c>
      <c r="F36">
        <v>0.70226275999999999</v>
      </c>
      <c r="G36">
        <v>0.50809473000000005</v>
      </c>
      <c r="H36">
        <v>0.63112044</v>
      </c>
      <c r="I36">
        <v>0.49578285</v>
      </c>
      <c r="K36">
        <f t="shared" si="3"/>
        <v>0.4691998714285715</v>
      </c>
      <c r="L36">
        <f t="shared" si="4"/>
        <v>0.1804351220295814</v>
      </c>
      <c r="M36">
        <f t="shared" si="5"/>
        <v>6.8198065810266342E-2</v>
      </c>
    </row>
    <row r="37" spans="1:13" x14ac:dyDescent="0.2">
      <c r="A37" s="46"/>
      <c r="B37">
        <v>13</v>
      </c>
      <c r="C37">
        <v>0.58787774999999998</v>
      </c>
      <c r="D37">
        <v>0.45398006000000002</v>
      </c>
      <c r="E37">
        <v>0.16775122000000001</v>
      </c>
      <c r="F37">
        <v>0.54640454000000005</v>
      </c>
      <c r="G37">
        <v>0.37007522999999998</v>
      </c>
      <c r="H37">
        <v>0.33186194000000002</v>
      </c>
      <c r="I37">
        <v>0.44352591000000002</v>
      </c>
      <c r="K37">
        <f t="shared" si="3"/>
        <v>0.41449666428571424</v>
      </c>
      <c r="L37">
        <f t="shared" si="4"/>
        <v>0.14115440715774225</v>
      </c>
      <c r="M37">
        <f t="shared" si="5"/>
        <v>5.3351351114305938E-2</v>
      </c>
    </row>
    <row r="38" spans="1:13" x14ac:dyDescent="0.2">
      <c r="A38" s="46"/>
      <c r="B38">
        <v>14</v>
      </c>
      <c r="C38">
        <v>0.71030110000000002</v>
      </c>
      <c r="D38">
        <v>0.25015354000000001</v>
      </c>
      <c r="E38">
        <v>0.13634019999999999</v>
      </c>
      <c r="F38">
        <v>0.64374458999999995</v>
      </c>
      <c r="G38">
        <v>0.41206779999999998</v>
      </c>
      <c r="H38">
        <v>0.63965112000000002</v>
      </c>
      <c r="I38">
        <v>0.45125495999999998</v>
      </c>
      <c r="K38">
        <f t="shared" si="3"/>
        <v>0.46335904428571428</v>
      </c>
      <c r="L38">
        <f t="shared" si="4"/>
        <v>0.21593727180022748</v>
      </c>
      <c r="M38">
        <f t="shared" si="5"/>
        <v>8.161661713902324E-2</v>
      </c>
    </row>
    <row r="39" spans="1:13" x14ac:dyDescent="0.2">
      <c r="A39" s="46"/>
      <c r="B39">
        <v>15</v>
      </c>
      <c r="C39">
        <v>0.59075462999999995</v>
      </c>
      <c r="D39">
        <v>0.32148758</v>
      </c>
      <c r="E39">
        <v>0.19757530000000001</v>
      </c>
      <c r="F39">
        <v>0.55520486999999996</v>
      </c>
      <c r="G39">
        <v>0.43125250999999998</v>
      </c>
      <c r="H39">
        <v>0.43395149999999999</v>
      </c>
      <c r="I39">
        <v>0.54127908000000002</v>
      </c>
      <c r="K39">
        <f t="shared" si="3"/>
        <v>0.43878649571428568</v>
      </c>
      <c r="L39">
        <f t="shared" si="4"/>
        <v>0.14093396576241926</v>
      </c>
      <c r="M39">
        <f t="shared" si="5"/>
        <v>5.3268032098493269E-2</v>
      </c>
    </row>
    <row r="40" spans="1:13" x14ac:dyDescent="0.2">
      <c r="A40" s="46"/>
      <c r="B40">
        <v>16</v>
      </c>
      <c r="C40">
        <v>0.42978497999999998</v>
      </c>
      <c r="D40">
        <v>0.33454302000000002</v>
      </c>
      <c r="E40">
        <v>0.23288944</v>
      </c>
      <c r="F40">
        <v>0.48976736999999998</v>
      </c>
      <c r="G40">
        <v>0.39267969000000003</v>
      </c>
      <c r="H40">
        <v>0.43296012</v>
      </c>
      <c r="I40">
        <v>0.37550813</v>
      </c>
      <c r="K40">
        <f t="shared" si="3"/>
        <v>0.3840189642857143</v>
      </c>
      <c r="L40">
        <f t="shared" si="4"/>
        <v>8.2772715786513407E-2</v>
      </c>
      <c r="M40">
        <f t="shared" si="5"/>
        <v>3.1285145901792079E-2</v>
      </c>
    </row>
    <row r="41" spans="1:13" x14ac:dyDescent="0.2">
      <c r="A41" s="46"/>
      <c r="B41">
        <v>17</v>
      </c>
      <c r="C41">
        <v>0.58877742</v>
      </c>
      <c r="D41">
        <v>0.39728954</v>
      </c>
      <c r="E41">
        <v>0.19353433</v>
      </c>
      <c r="F41">
        <v>0.52918385999999995</v>
      </c>
      <c r="G41">
        <v>0.59591662999999995</v>
      </c>
      <c r="H41">
        <v>0.54619061999999996</v>
      </c>
      <c r="I41">
        <v>0.50888580000000005</v>
      </c>
      <c r="K41">
        <f t="shared" si="3"/>
        <v>0.47996831428571429</v>
      </c>
      <c r="L41">
        <f t="shared" si="4"/>
        <v>0.14248241129381906</v>
      </c>
      <c r="M41">
        <f t="shared" si="5"/>
        <v>5.3853289497752282E-2</v>
      </c>
    </row>
    <row r="42" spans="1:13" x14ac:dyDescent="0.2">
      <c r="A42" s="46"/>
      <c r="B42">
        <v>18</v>
      </c>
      <c r="C42">
        <v>0.45342797000000001</v>
      </c>
      <c r="D42">
        <v>0.34781915000000002</v>
      </c>
      <c r="E42">
        <v>0.18921298</v>
      </c>
      <c r="F42">
        <v>0.75726992000000004</v>
      </c>
      <c r="G42">
        <v>0.34239116000000003</v>
      </c>
      <c r="H42">
        <v>0.30981639</v>
      </c>
      <c r="I42">
        <v>0.49733611999999999</v>
      </c>
      <c r="K42">
        <f t="shared" si="3"/>
        <v>0.41389624142857145</v>
      </c>
      <c r="L42">
        <f t="shared" si="4"/>
        <v>0.18130305943220892</v>
      </c>
      <c r="M42">
        <f t="shared" si="5"/>
        <v>6.8526115313255448E-2</v>
      </c>
    </row>
    <row r="43" spans="1:13" x14ac:dyDescent="0.2">
      <c r="A43" s="46"/>
      <c r="B43">
        <v>19</v>
      </c>
      <c r="C43">
        <v>0.61361211999999998</v>
      </c>
      <c r="D43">
        <v>0.40369140999999997</v>
      </c>
      <c r="E43">
        <v>0.17667765999999999</v>
      </c>
      <c r="F43">
        <v>0.42745685999999999</v>
      </c>
      <c r="G43">
        <v>0.44312689</v>
      </c>
      <c r="H43">
        <v>0.52363866999999997</v>
      </c>
      <c r="I43">
        <v>0.52565974000000004</v>
      </c>
      <c r="K43">
        <f t="shared" si="3"/>
        <v>0.44483762142857142</v>
      </c>
      <c r="L43">
        <f t="shared" si="4"/>
        <v>0.13852463353288655</v>
      </c>
      <c r="M43">
        <f t="shared" si="5"/>
        <v>5.2357390112053787E-2</v>
      </c>
    </row>
    <row r="44" spans="1:13" x14ac:dyDescent="0.2">
      <c r="A44" s="46"/>
      <c r="B44">
        <v>20</v>
      </c>
      <c r="C44">
        <v>0.55023873000000001</v>
      </c>
      <c r="D44">
        <v>0.33867499000000001</v>
      </c>
      <c r="E44">
        <v>0.16359699</v>
      </c>
      <c r="F44">
        <v>0.56810433000000005</v>
      </c>
      <c r="G44">
        <v>0.49360852999999999</v>
      </c>
      <c r="I44">
        <v>0.49789661000000002</v>
      </c>
      <c r="K44">
        <f t="shared" si="3"/>
        <v>0.43535336333333335</v>
      </c>
      <c r="L44">
        <f t="shared" si="4"/>
        <v>0.15577228449868913</v>
      </c>
      <c r="M44">
        <f>L44/SQRT(6)</f>
        <v>6.3593768848240348E-2</v>
      </c>
    </row>
  </sheetData>
  <mergeCells count="3">
    <mergeCell ref="C1:G1"/>
    <mergeCell ref="A3:A22"/>
    <mergeCell ref="A25:A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defaultColWidth="8.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Activation Data</vt:lpstr>
      <vt:lpstr>UDI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Donald Taylor</cp:lastModifiedBy>
  <dcterms:created xsi:type="dcterms:W3CDTF">2022-10-04T22:28:05Z</dcterms:created>
  <dcterms:modified xsi:type="dcterms:W3CDTF">2024-04-18T20:41:17Z</dcterms:modified>
</cp:coreProperties>
</file>