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:\PAPERS in Progress\MolPort_2022\"/>
    </mc:Choice>
  </mc:AlternateContent>
  <xr:revisionPtr revIDLastSave="0" documentId="13_ncr:1_{F10D8B3F-081B-4455-8660-3BA3C173E2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P 10 (n= 3)" sheetId="7" r:id="rId1"/>
    <sheet name="MP 1-10 (n= 4)" sheetId="6" r:id="rId2"/>
    <sheet name="MP 1-50 (n= 5)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9" i="7" l="1"/>
  <c r="AB49" i="7" s="1"/>
  <c r="Z49" i="7"/>
  <c r="AB48" i="7"/>
  <c r="AA48" i="7"/>
  <c r="Z48" i="7"/>
  <c r="AA47" i="7"/>
  <c r="AB47" i="7" s="1"/>
  <c r="Z47" i="7"/>
  <c r="AB46" i="7"/>
  <c r="AA46" i="7"/>
  <c r="Z46" i="7"/>
  <c r="AA45" i="7"/>
  <c r="AB45" i="7" s="1"/>
  <c r="Z45" i="7"/>
  <c r="AB44" i="7"/>
  <c r="AA44" i="7"/>
  <c r="Z44" i="7"/>
  <c r="AA43" i="7"/>
  <c r="AB43" i="7" s="1"/>
  <c r="Z43" i="7"/>
  <c r="AB42" i="7"/>
  <c r="AA42" i="7"/>
  <c r="Z42" i="7"/>
  <c r="AA41" i="7"/>
  <c r="AB41" i="7" s="1"/>
  <c r="Z41" i="7"/>
  <c r="AA32" i="7"/>
  <c r="AB32" i="7" s="1"/>
  <c r="Z32" i="7"/>
  <c r="AB31" i="7"/>
  <c r="AA31" i="7"/>
  <c r="Z31" i="7"/>
  <c r="AB30" i="7"/>
  <c r="AA30" i="7"/>
  <c r="Z30" i="7"/>
  <c r="AB29" i="7"/>
  <c r="AA29" i="7"/>
  <c r="Z29" i="7"/>
  <c r="AA28" i="7"/>
  <c r="AB28" i="7" s="1"/>
  <c r="Z28" i="7"/>
  <c r="AB27" i="7"/>
  <c r="AA27" i="7"/>
  <c r="Z27" i="7"/>
  <c r="AB26" i="7"/>
  <c r="AA26" i="7"/>
  <c r="Z26" i="7"/>
  <c r="AB25" i="7"/>
  <c r="AA25" i="7"/>
  <c r="Z25" i="7"/>
  <c r="AA24" i="7"/>
  <c r="AB24" i="7" s="1"/>
  <c r="Z24" i="7"/>
  <c r="R49" i="7"/>
  <c r="S49" i="7" s="1"/>
  <c r="Q49" i="7"/>
  <c r="S48" i="7"/>
  <c r="R48" i="7"/>
  <c r="Q48" i="7"/>
  <c r="R47" i="7"/>
  <c r="S47" i="7" s="1"/>
  <c r="Q47" i="7"/>
  <c r="S46" i="7"/>
  <c r="R46" i="7"/>
  <c r="Q46" i="7"/>
  <c r="R45" i="7"/>
  <c r="S45" i="7" s="1"/>
  <c r="Q45" i="7"/>
  <c r="S44" i="7"/>
  <c r="R44" i="7"/>
  <c r="Q44" i="7"/>
  <c r="R43" i="7"/>
  <c r="S43" i="7" s="1"/>
  <c r="Q43" i="7"/>
  <c r="S42" i="7"/>
  <c r="R42" i="7"/>
  <c r="Q42" i="7"/>
  <c r="R41" i="7"/>
  <c r="S41" i="7" s="1"/>
  <c r="Q41" i="7"/>
  <c r="R32" i="7"/>
  <c r="S32" i="7" s="1"/>
  <c r="Q32" i="7"/>
  <c r="S31" i="7"/>
  <c r="R31" i="7"/>
  <c r="Q31" i="7"/>
  <c r="S30" i="7"/>
  <c r="R30" i="7"/>
  <c r="Q30" i="7"/>
  <c r="S29" i="7"/>
  <c r="R29" i="7"/>
  <c r="Q29" i="7"/>
  <c r="R28" i="7"/>
  <c r="S28" i="7" s="1"/>
  <c r="Q28" i="7"/>
  <c r="S27" i="7"/>
  <c r="R27" i="7"/>
  <c r="Q27" i="7"/>
  <c r="S26" i="7"/>
  <c r="R26" i="7"/>
  <c r="Q26" i="7"/>
  <c r="S25" i="7"/>
  <c r="R25" i="7"/>
  <c r="Q25" i="7"/>
  <c r="R24" i="7"/>
  <c r="S24" i="7" s="1"/>
  <c r="Q24" i="7"/>
  <c r="I49" i="7"/>
  <c r="J49" i="7" s="1"/>
  <c r="H49" i="7"/>
  <c r="J48" i="7"/>
  <c r="I48" i="7"/>
  <c r="H48" i="7"/>
  <c r="I47" i="7"/>
  <c r="J47" i="7" s="1"/>
  <c r="H47" i="7"/>
  <c r="J46" i="7"/>
  <c r="I46" i="7"/>
  <c r="H46" i="7"/>
  <c r="I45" i="7"/>
  <c r="J45" i="7" s="1"/>
  <c r="H45" i="7"/>
  <c r="J44" i="7"/>
  <c r="I44" i="7"/>
  <c r="H44" i="7"/>
  <c r="I43" i="7"/>
  <c r="J43" i="7" s="1"/>
  <c r="H43" i="7"/>
  <c r="J42" i="7"/>
  <c r="I42" i="7"/>
  <c r="H42" i="7"/>
  <c r="I41" i="7"/>
  <c r="J41" i="7" s="1"/>
  <c r="H41" i="7"/>
  <c r="I32" i="7"/>
  <c r="J32" i="7" s="1"/>
  <c r="H32" i="7"/>
  <c r="J31" i="7"/>
  <c r="I31" i="7"/>
  <c r="H31" i="7"/>
  <c r="I30" i="7"/>
  <c r="J30" i="7" s="1"/>
  <c r="H30" i="7"/>
  <c r="J29" i="7"/>
  <c r="I29" i="7"/>
  <c r="H29" i="7"/>
  <c r="I28" i="7"/>
  <c r="J28" i="7" s="1"/>
  <c r="H28" i="7"/>
  <c r="J27" i="7"/>
  <c r="I27" i="7"/>
  <c r="H27" i="7"/>
  <c r="I26" i="7"/>
  <c r="J26" i="7" s="1"/>
  <c r="H26" i="7"/>
  <c r="J25" i="7"/>
  <c r="I25" i="7"/>
  <c r="H25" i="7"/>
  <c r="I24" i="7"/>
  <c r="J24" i="7" s="1"/>
  <c r="H24" i="7"/>
  <c r="AA15" i="7"/>
  <c r="AB15" i="7" s="1"/>
  <c r="Z15" i="7"/>
  <c r="AB14" i="7"/>
  <c r="AA14" i="7"/>
  <c r="Z14" i="7"/>
  <c r="AB13" i="7"/>
  <c r="AA13" i="7"/>
  <c r="Z13" i="7"/>
  <c r="AB12" i="7"/>
  <c r="AA12" i="7"/>
  <c r="Z12" i="7"/>
  <c r="AA11" i="7"/>
  <c r="AB11" i="7" s="1"/>
  <c r="Z11" i="7"/>
  <c r="AB10" i="7"/>
  <c r="AA10" i="7"/>
  <c r="Z10" i="7"/>
  <c r="AB9" i="7"/>
  <c r="AA9" i="7"/>
  <c r="Z9" i="7"/>
  <c r="AB8" i="7"/>
  <c r="AA8" i="7"/>
  <c r="Z8" i="7"/>
  <c r="R15" i="7"/>
  <c r="S15" i="7" s="1"/>
  <c r="Q15" i="7"/>
  <c r="R14" i="7"/>
  <c r="S14" i="7" s="1"/>
  <c r="Q14" i="7"/>
  <c r="R13" i="7"/>
  <c r="S13" i="7" s="1"/>
  <c r="Q13" i="7"/>
  <c r="R12" i="7"/>
  <c r="S12" i="7" s="1"/>
  <c r="Q12" i="7"/>
  <c r="R11" i="7"/>
  <c r="S11" i="7" s="1"/>
  <c r="Q11" i="7"/>
  <c r="R10" i="7"/>
  <c r="S10" i="7" s="1"/>
  <c r="Q10" i="7"/>
  <c r="R9" i="7"/>
  <c r="S9" i="7" s="1"/>
  <c r="Q9" i="7"/>
  <c r="R8" i="7"/>
  <c r="S8" i="7" s="1"/>
  <c r="Q8" i="7"/>
  <c r="I15" i="7"/>
  <c r="J15" i="7" s="1"/>
  <c r="H15" i="7"/>
  <c r="J14" i="7"/>
  <c r="I14" i="7"/>
  <c r="H14" i="7"/>
  <c r="I13" i="7"/>
  <c r="J13" i="7" s="1"/>
  <c r="H13" i="7"/>
  <c r="J12" i="7"/>
  <c r="I12" i="7"/>
  <c r="H12" i="7"/>
  <c r="I11" i="7"/>
  <c r="J11" i="7" s="1"/>
  <c r="H11" i="7"/>
  <c r="J10" i="7"/>
  <c r="I10" i="7"/>
  <c r="H10" i="7"/>
  <c r="I9" i="7"/>
  <c r="J9" i="7" s="1"/>
  <c r="H9" i="7"/>
  <c r="J8" i="7"/>
  <c r="I8" i="7"/>
  <c r="H8" i="7"/>
  <c r="AD49" i="6"/>
  <c r="AE49" i="6" s="1"/>
  <c r="AC49" i="6"/>
  <c r="AD48" i="6"/>
  <c r="AE48" i="6" s="1"/>
  <c r="AC48" i="6"/>
  <c r="AE47" i="6"/>
  <c r="AD47" i="6"/>
  <c r="AC47" i="6"/>
  <c r="AE46" i="6"/>
  <c r="AD46" i="6"/>
  <c r="AC46" i="6"/>
  <c r="AD45" i="6"/>
  <c r="AE45" i="6" s="1"/>
  <c r="AC45" i="6"/>
  <c r="AD44" i="6"/>
  <c r="AE44" i="6" s="1"/>
  <c r="AC44" i="6"/>
  <c r="AE43" i="6"/>
  <c r="AD43" i="6"/>
  <c r="AC43" i="6"/>
  <c r="AE42" i="6"/>
  <c r="AD42" i="6"/>
  <c r="AC42" i="6"/>
  <c r="AD41" i="6"/>
  <c r="AE41" i="6" s="1"/>
  <c r="AC41" i="6"/>
  <c r="AD32" i="6"/>
  <c r="AE32" i="6" s="1"/>
  <c r="AC32" i="6"/>
  <c r="AD31" i="6"/>
  <c r="AE31" i="6" s="1"/>
  <c r="AC31" i="6"/>
  <c r="AE30" i="6"/>
  <c r="AD30" i="6"/>
  <c r="AC30" i="6"/>
  <c r="AE29" i="6"/>
  <c r="AD29" i="6"/>
  <c r="AC29" i="6"/>
  <c r="AD28" i="6"/>
  <c r="AE28" i="6" s="1"/>
  <c r="AC28" i="6"/>
  <c r="AD27" i="6"/>
  <c r="AE27" i="6" s="1"/>
  <c r="AC27" i="6"/>
  <c r="AE26" i="6"/>
  <c r="AD26" i="6"/>
  <c r="AC26" i="6"/>
  <c r="AE25" i="6"/>
  <c r="AD25" i="6"/>
  <c r="AC25" i="6"/>
  <c r="AD24" i="6"/>
  <c r="AE24" i="6" s="1"/>
  <c r="AC24" i="6"/>
  <c r="AD15" i="6"/>
  <c r="AE15" i="6" s="1"/>
  <c r="AC15" i="6"/>
  <c r="AE14" i="6"/>
  <c r="AD14" i="6"/>
  <c r="AC14" i="6"/>
  <c r="AE13" i="6"/>
  <c r="AD13" i="6"/>
  <c r="AC13" i="6"/>
  <c r="AE12" i="6"/>
  <c r="AD12" i="6"/>
  <c r="AC12" i="6"/>
  <c r="AD11" i="6"/>
  <c r="AE11" i="6" s="1"/>
  <c r="AC11" i="6"/>
  <c r="AE10" i="6"/>
  <c r="AD10" i="6"/>
  <c r="AC10" i="6"/>
  <c r="AE9" i="6"/>
  <c r="AD9" i="6"/>
  <c r="AC9" i="6"/>
  <c r="AE8" i="6"/>
  <c r="AD8" i="6"/>
  <c r="AC8" i="6"/>
  <c r="T49" i="6"/>
  <c r="U49" i="6" s="1"/>
  <c r="S49" i="6"/>
  <c r="U48" i="6"/>
  <c r="T48" i="6"/>
  <c r="S48" i="6"/>
  <c r="T47" i="6"/>
  <c r="U47" i="6" s="1"/>
  <c r="S47" i="6"/>
  <c r="U46" i="6"/>
  <c r="T46" i="6"/>
  <c r="S46" i="6"/>
  <c r="T45" i="6"/>
  <c r="U45" i="6" s="1"/>
  <c r="S45" i="6"/>
  <c r="U44" i="6"/>
  <c r="T44" i="6"/>
  <c r="S44" i="6"/>
  <c r="T43" i="6"/>
  <c r="U43" i="6" s="1"/>
  <c r="S43" i="6"/>
  <c r="U42" i="6"/>
  <c r="T42" i="6"/>
  <c r="S42" i="6"/>
  <c r="T41" i="6"/>
  <c r="U41" i="6" s="1"/>
  <c r="S41" i="6"/>
  <c r="T32" i="6"/>
  <c r="U32" i="6" s="1"/>
  <c r="S32" i="6"/>
  <c r="U31" i="6"/>
  <c r="T31" i="6"/>
  <c r="S31" i="6"/>
  <c r="T30" i="6"/>
  <c r="U30" i="6" s="1"/>
  <c r="S30" i="6"/>
  <c r="U29" i="6"/>
  <c r="T29" i="6"/>
  <c r="S29" i="6"/>
  <c r="T28" i="6"/>
  <c r="U28" i="6" s="1"/>
  <c r="S28" i="6"/>
  <c r="U27" i="6"/>
  <c r="T27" i="6"/>
  <c r="S27" i="6"/>
  <c r="T26" i="6"/>
  <c r="U26" i="6" s="1"/>
  <c r="S26" i="6"/>
  <c r="U25" i="6"/>
  <c r="T25" i="6"/>
  <c r="S25" i="6"/>
  <c r="T24" i="6"/>
  <c r="U24" i="6" s="1"/>
  <c r="S24" i="6"/>
  <c r="T15" i="6"/>
  <c r="U15" i="6" s="1"/>
  <c r="S15" i="6"/>
  <c r="U14" i="6"/>
  <c r="T14" i="6"/>
  <c r="S14" i="6"/>
  <c r="T13" i="6"/>
  <c r="U13" i="6" s="1"/>
  <c r="S13" i="6"/>
  <c r="U12" i="6"/>
  <c r="T12" i="6"/>
  <c r="S12" i="6"/>
  <c r="T11" i="6"/>
  <c r="U11" i="6" s="1"/>
  <c r="S11" i="6"/>
  <c r="U10" i="6"/>
  <c r="T10" i="6"/>
  <c r="S10" i="6"/>
  <c r="T9" i="6"/>
  <c r="U9" i="6" s="1"/>
  <c r="S9" i="6"/>
  <c r="U8" i="6"/>
  <c r="T8" i="6"/>
  <c r="S8" i="6"/>
  <c r="J49" i="6"/>
  <c r="K49" i="6" s="1"/>
  <c r="I49" i="6"/>
  <c r="K48" i="6"/>
  <c r="J48" i="6"/>
  <c r="I48" i="6"/>
  <c r="K47" i="6"/>
  <c r="J47" i="6"/>
  <c r="I47" i="6"/>
  <c r="K46" i="6"/>
  <c r="J46" i="6"/>
  <c r="I46" i="6"/>
  <c r="J45" i="6"/>
  <c r="K45" i="6" s="1"/>
  <c r="I45" i="6"/>
  <c r="K44" i="6"/>
  <c r="J44" i="6"/>
  <c r="I44" i="6"/>
  <c r="K43" i="6"/>
  <c r="J43" i="6"/>
  <c r="I43" i="6"/>
  <c r="K42" i="6"/>
  <c r="J42" i="6"/>
  <c r="I42" i="6"/>
  <c r="J41" i="6"/>
  <c r="K41" i="6" s="1"/>
  <c r="I41" i="6"/>
  <c r="J32" i="6"/>
  <c r="K32" i="6" s="1"/>
  <c r="I32" i="6"/>
  <c r="J31" i="6"/>
  <c r="K31" i="6" s="1"/>
  <c r="I31" i="6"/>
  <c r="J30" i="6"/>
  <c r="K30" i="6" s="1"/>
  <c r="I30" i="6"/>
  <c r="J29" i="6"/>
  <c r="K29" i="6" s="1"/>
  <c r="I29" i="6"/>
  <c r="J28" i="6"/>
  <c r="K28" i="6" s="1"/>
  <c r="I28" i="6"/>
  <c r="J27" i="6"/>
  <c r="K27" i="6" s="1"/>
  <c r="I27" i="6"/>
  <c r="J26" i="6"/>
  <c r="K26" i="6" s="1"/>
  <c r="I26" i="6"/>
  <c r="J25" i="6"/>
  <c r="K25" i="6" s="1"/>
  <c r="I25" i="6"/>
  <c r="J24" i="6"/>
  <c r="K24" i="6" s="1"/>
  <c r="I24" i="6"/>
  <c r="J15" i="6"/>
  <c r="K15" i="6" s="1"/>
  <c r="I15" i="6"/>
  <c r="K14" i="6"/>
  <c r="J14" i="6"/>
  <c r="I14" i="6"/>
  <c r="J13" i="6"/>
  <c r="K13" i="6" s="1"/>
  <c r="I13" i="6"/>
  <c r="K12" i="6"/>
  <c r="J12" i="6"/>
  <c r="I12" i="6"/>
  <c r="J11" i="6"/>
  <c r="K11" i="6" s="1"/>
  <c r="I11" i="6"/>
  <c r="K10" i="6"/>
  <c r="J10" i="6"/>
  <c r="I10" i="6"/>
  <c r="J9" i="6"/>
  <c r="K9" i="6" s="1"/>
  <c r="I9" i="6"/>
  <c r="K8" i="6"/>
  <c r="J8" i="6"/>
  <c r="I8" i="6"/>
  <c r="AG49" i="4"/>
  <c r="AH49" i="4" s="1"/>
  <c r="AF49" i="4"/>
  <c r="AG48" i="4"/>
  <c r="AH48" i="4" s="1"/>
  <c r="AF48" i="4"/>
  <c r="AH47" i="4"/>
  <c r="AG47" i="4"/>
  <c r="AF47" i="4"/>
  <c r="AH46" i="4"/>
  <c r="AG46" i="4"/>
  <c r="AF46" i="4"/>
  <c r="AG45" i="4"/>
  <c r="AH45" i="4" s="1"/>
  <c r="AF45" i="4"/>
  <c r="AG44" i="4"/>
  <c r="AH44" i="4" s="1"/>
  <c r="AF44" i="4"/>
  <c r="AH43" i="4"/>
  <c r="AG43" i="4"/>
  <c r="AF43" i="4"/>
  <c r="AH42" i="4"/>
  <c r="AG42" i="4"/>
  <c r="AF42" i="4"/>
  <c r="AG41" i="4"/>
  <c r="AH41" i="4" s="1"/>
  <c r="AF41" i="4"/>
  <c r="AG32" i="4"/>
  <c r="AH32" i="4" s="1"/>
  <c r="AF32" i="4"/>
  <c r="AH31" i="4"/>
  <c r="AG31" i="4"/>
  <c r="AF31" i="4"/>
  <c r="AG30" i="4"/>
  <c r="AH30" i="4" s="1"/>
  <c r="AF30" i="4"/>
  <c r="AG29" i="4"/>
  <c r="AH29" i="4" s="1"/>
  <c r="AF29" i="4"/>
  <c r="AG28" i="4"/>
  <c r="AH28" i="4" s="1"/>
  <c r="AF28" i="4"/>
  <c r="AH27" i="4"/>
  <c r="AG27" i="4"/>
  <c r="AF27" i="4"/>
  <c r="AG26" i="4"/>
  <c r="AH26" i="4" s="1"/>
  <c r="AF26" i="4"/>
  <c r="AG25" i="4"/>
  <c r="AH25" i="4" s="1"/>
  <c r="AF25" i="4"/>
  <c r="AG24" i="4"/>
  <c r="AH24" i="4" s="1"/>
  <c r="AF24" i="4"/>
  <c r="AG15" i="4"/>
  <c r="AH15" i="4" s="1"/>
  <c r="AF15" i="4"/>
  <c r="AH14" i="4"/>
  <c r="AG14" i="4"/>
  <c r="AF14" i="4"/>
  <c r="AG13" i="4"/>
  <c r="AH13" i="4" s="1"/>
  <c r="AF13" i="4"/>
  <c r="AH12" i="4"/>
  <c r="AG12" i="4"/>
  <c r="AF12" i="4"/>
  <c r="AG11" i="4"/>
  <c r="AH11" i="4" s="1"/>
  <c r="AF11" i="4"/>
  <c r="AH10" i="4"/>
  <c r="AG10" i="4"/>
  <c r="AF10" i="4"/>
  <c r="AG9" i="4"/>
  <c r="AH9" i="4" s="1"/>
  <c r="AF9" i="4"/>
  <c r="AH8" i="4"/>
  <c r="AG8" i="4"/>
  <c r="AF8" i="4"/>
  <c r="V49" i="4"/>
  <c r="W49" i="4" s="1"/>
  <c r="U49" i="4"/>
  <c r="W48" i="4"/>
  <c r="V48" i="4"/>
  <c r="U48" i="4"/>
  <c r="V47" i="4"/>
  <c r="W47" i="4" s="1"/>
  <c r="U47" i="4"/>
  <c r="W46" i="4"/>
  <c r="V46" i="4"/>
  <c r="U46" i="4"/>
  <c r="V45" i="4"/>
  <c r="W45" i="4" s="1"/>
  <c r="U45" i="4"/>
  <c r="W44" i="4"/>
  <c r="V44" i="4"/>
  <c r="U44" i="4"/>
  <c r="V43" i="4"/>
  <c r="W43" i="4" s="1"/>
  <c r="U43" i="4"/>
  <c r="W42" i="4"/>
  <c r="V42" i="4"/>
  <c r="U42" i="4"/>
  <c r="V41" i="4"/>
  <c r="W41" i="4" s="1"/>
  <c r="U41" i="4"/>
  <c r="V32" i="4"/>
  <c r="W32" i="4" s="1"/>
  <c r="U32" i="4"/>
  <c r="W31" i="4"/>
  <c r="V31" i="4"/>
  <c r="U31" i="4"/>
  <c r="V30" i="4"/>
  <c r="W30" i="4" s="1"/>
  <c r="U30" i="4"/>
  <c r="W29" i="4"/>
  <c r="V29" i="4"/>
  <c r="U29" i="4"/>
  <c r="V28" i="4"/>
  <c r="W28" i="4" s="1"/>
  <c r="U28" i="4"/>
  <c r="W27" i="4"/>
  <c r="V27" i="4"/>
  <c r="U27" i="4"/>
  <c r="V26" i="4"/>
  <c r="W26" i="4" s="1"/>
  <c r="U26" i="4"/>
  <c r="W25" i="4"/>
  <c r="V25" i="4"/>
  <c r="U25" i="4"/>
  <c r="V24" i="4"/>
  <c r="W24" i="4" s="1"/>
  <c r="U24" i="4"/>
  <c r="V15" i="4"/>
  <c r="W15" i="4" s="1"/>
  <c r="U15" i="4"/>
  <c r="V14" i="4"/>
  <c r="W14" i="4" s="1"/>
  <c r="U14" i="4"/>
  <c r="V13" i="4"/>
  <c r="W13" i="4" s="1"/>
  <c r="U13" i="4"/>
  <c r="W12" i="4"/>
  <c r="V12" i="4"/>
  <c r="U12" i="4"/>
  <c r="V11" i="4"/>
  <c r="W11" i="4" s="1"/>
  <c r="U11" i="4"/>
  <c r="V10" i="4"/>
  <c r="W10" i="4" s="1"/>
  <c r="U10" i="4"/>
  <c r="V9" i="4"/>
  <c r="W9" i="4" s="1"/>
  <c r="U9" i="4"/>
  <c r="W8" i="4"/>
  <c r="V8" i="4"/>
  <c r="U8" i="4"/>
  <c r="K49" i="4"/>
  <c r="L49" i="4" s="1"/>
  <c r="J49" i="4"/>
  <c r="K48" i="4"/>
  <c r="L48" i="4" s="1"/>
  <c r="J48" i="4"/>
  <c r="K47" i="4"/>
  <c r="L47" i="4" s="1"/>
  <c r="J47" i="4"/>
  <c r="K46" i="4"/>
  <c r="L46" i="4" s="1"/>
  <c r="J46" i="4"/>
  <c r="K45" i="4"/>
  <c r="L45" i="4" s="1"/>
  <c r="J45" i="4"/>
  <c r="K44" i="4"/>
  <c r="L44" i="4" s="1"/>
  <c r="J44" i="4"/>
  <c r="K43" i="4"/>
  <c r="L43" i="4" s="1"/>
  <c r="J43" i="4"/>
  <c r="K42" i="4"/>
  <c r="L42" i="4" s="1"/>
  <c r="J42" i="4"/>
  <c r="K41" i="4"/>
  <c r="L41" i="4" s="1"/>
  <c r="J41" i="4"/>
  <c r="K32" i="4"/>
  <c r="L32" i="4" s="1"/>
  <c r="J32" i="4"/>
  <c r="L31" i="4"/>
  <c r="K31" i="4"/>
  <c r="J31" i="4"/>
  <c r="K30" i="4"/>
  <c r="L30" i="4" s="1"/>
  <c r="J30" i="4"/>
  <c r="L29" i="4"/>
  <c r="K29" i="4"/>
  <c r="J29" i="4"/>
  <c r="K28" i="4"/>
  <c r="L28" i="4" s="1"/>
  <c r="J28" i="4"/>
  <c r="L27" i="4"/>
  <c r="K27" i="4"/>
  <c r="J27" i="4"/>
  <c r="K26" i="4"/>
  <c r="L26" i="4" s="1"/>
  <c r="J26" i="4"/>
  <c r="L25" i="4"/>
  <c r="K25" i="4"/>
  <c r="J25" i="4"/>
  <c r="K24" i="4"/>
  <c r="L24" i="4" s="1"/>
  <c r="J24" i="4"/>
  <c r="AL65" i="7" l="1"/>
  <c r="AL59" i="7"/>
  <c r="AO73" i="7"/>
  <c r="AM73" i="7"/>
  <c r="AL73" i="7"/>
  <c r="AJ73" i="7"/>
  <c r="AI73" i="7"/>
  <c r="AG73" i="7"/>
  <c r="AO72" i="7"/>
  <c r="AM72" i="7"/>
  <c r="AL72" i="7"/>
  <c r="AJ72" i="7"/>
  <c r="AI72" i="7"/>
  <c r="AG72" i="7"/>
  <c r="AM47" i="7"/>
  <c r="AO71" i="7"/>
  <c r="AM71" i="7"/>
  <c r="AL71" i="7"/>
  <c r="AJ71" i="7"/>
  <c r="AI71" i="7"/>
  <c r="AG71" i="7"/>
  <c r="AO70" i="7"/>
  <c r="AM70" i="7"/>
  <c r="AL70" i="7"/>
  <c r="AJ70" i="7"/>
  <c r="AI70" i="7"/>
  <c r="AG70" i="7"/>
  <c r="AO69" i="7"/>
  <c r="AM69" i="7"/>
  <c r="AL69" i="7"/>
  <c r="AJ69" i="7"/>
  <c r="AI69" i="7"/>
  <c r="AG69" i="7"/>
  <c r="AO68" i="7"/>
  <c r="AM68" i="7"/>
  <c r="AL68" i="7"/>
  <c r="AJ68" i="7"/>
  <c r="AI68" i="7"/>
  <c r="AG68" i="7"/>
  <c r="AO67" i="7"/>
  <c r="AM67" i="7"/>
  <c r="AL67" i="7"/>
  <c r="AJ67" i="7"/>
  <c r="AI67" i="7"/>
  <c r="AG67" i="7"/>
  <c r="AO66" i="7"/>
  <c r="AM66" i="7"/>
  <c r="AL66" i="7"/>
  <c r="AJ66" i="7"/>
  <c r="AI66" i="7"/>
  <c r="AG66" i="7"/>
  <c r="AO65" i="7"/>
  <c r="AM65" i="7"/>
  <c r="AJ65" i="7"/>
  <c r="AI65" i="7"/>
  <c r="AG65" i="7"/>
  <c r="AO62" i="7"/>
  <c r="AM62" i="7"/>
  <c r="AL62" i="7"/>
  <c r="AJ62" i="7"/>
  <c r="AI62" i="7"/>
  <c r="AG62" i="7"/>
  <c r="AO61" i="7"/>
  <c r="AM61" i="7"/>
  <c r="AL61" i="7"/>
  <c r="AJ61" i="7"/>
  <c r="AI61" i="7"/>
  <c r="AG61" i="7"/>
  <c r="AO60" i="7"/>
  <c r="AM60" i="7"/>
  <c r="AL60" i="7"/>
  <c r="AJ60" i="7"/>
  <c r="AI60" i="7"/>
  <c r="AG60" i="7"/>
  <c r="AO59" i="7"/>
  <c r="AM59" i="7"/>
  <c r="AJ59" i="7"/>
  <c r="AI59" i="7"/>
  <c r="AG59" i="7"/>
  <c r="AO58" i="7"/>
  <c r="AM58" i="7"/>
  <c r="AL58" i="7"/>
  <c r="AJ58" i="7"/>
  <c r="AI58" i="7"/>
  <c r="AG58" i="7"/>
  <c r="AO57" i="7"/>
  <c r="AM57" i="7"/>
  <c r="AL57" i="7"/>
  <c r="AJ57" i="7"/>
  <c r="AI57" i="7"/>
  <c r="AG57" i="7"/>
  <c r="AO56" i="7"/>
  <c r="AM56" i="7"/>
  <c r="AL56" i="7"/>
  <c r="AJ56" i="7"/>
  <c r="AI56" i="7"/>
  <c r="AG56" i="7"/>
  <c r="AO55" i="7"/>
  <c r="AM55" i="7"/>
  <c r="AL55" i="7"/>
  <c r="AJ55" i="7"/>
  <c r="AI55" i="7"/>
  <c r="AG55" i="7"/>
  <c r="AO54" i="7"/>
  <c r="AM54" i="7"/>
  <c r="AL54" i="7"/>
  <c r="AJ54" i="7"/>
  <c r="AI54" i="7"/>
  <c r="AG54" i="7"/>
  <c r="AO51" i="7"/>
  <c r="AM51" i="7"/>
  <c r="AL51" i="7"/>
  <c r="AJ51" i="7"/>
  <c r="AI51" i="7"/>
  <c r="AG51" i="7"/>
  <c r="AQ14" i="7"/>
  <c r="AO50" i="7"/>
  <c r="AM50" i="7"/>
  <c r="AL50" i="7"/>
  <c r="AJ50" i="7"/>
  <c r="AI50" i="7"/>
  <c r="AG50" i="7"/>
  <c r="AO49" i="7"/>
  <c r="AM49" i="7"/>
  <c r="AL49" i="7"/>
  <c r="AJ49" i="7"/>
  <c r="AI49" i="7"/>
  <c r="AG49" i="7"/>
  <c r="AO48" i="7"/>
  <c r="AM48" i="7"/>
  <c r="AL48" i="7"/>
  <c r="AJ48" i="7"/>
  <c r="AI48" i="7"/>
  <c r="AG48" i="7"/>
  <c r="AQ11" i="7"/>
  <c r="AO47" i="7"/>
  <c r="AL47" i="7"/>
  <c r="AI47" i="7"/>
  <c r="AG47" i="7"/>
  <c r="AO46" i="7"/>
  <c r="AM46" i="7"/>
  <c r="AL46" i="7"/>
  <c r="AI46" i="7"/>
  <c r="AG46" i="7"/>
  <c r="AO45" i="7"/>
  <c r="AM45" i="7"/>
  <c r="AL45" i="7"/>
  <c r="AI45" i="7"/>
  <c r="AG45" i="7"/>
  <c r="AO44" i="7"/>
  <c r="AM44" i="7"/>
  <c r="AL44" i="7"/>
  <c r="AI44" i="7"/>
  <c r="AG44" i="7"/>
  <c r="AR7" i="7"/>
  <c r="AR8" i="7" s="1"/>
  <c r="AA7" i="7"/>
  <c r="AB7" i="7" s="1"/>
  <c r="AO43" i="7" s="1"/>
  <c r="Z7" i="7"/>
  <c r="AM43" i="7" s="1"/>
  <c r="R7" i="7"/>
  <c r="S7" i="7" s="1"/>
  <c r="AL43" i="7" s="1"/>
  <c r="Q7" i="7"/>
  <c r="AJ43" i="7" s="1"/>
  <c r="I7" i="7"/>
  <c r="J7" i="7" s="1"/>
  <c r="AI43" i="7" s="1"/>
  <c r="H7" i="7"/>
  <c r="AG43" i="7" s="1"/>
  <c r="AP66" i="6"/>
  <c r="AP60" i="6"/>
  <c r="AM50" i="6"/>
  <c r="AR73" i="6"/>
  <c r="AP73" i="6"/>
  <c r="AO73" i="6"/>
  <c r="AM73" i="6"/>
  <c r="AL73" i="6"/>
  <c r="AJ73" i="6"/>
  <c r="AR72" i="6"/>
  <c r="AP72" i="6"/>
  <c r="AO72" i="6"/>
  <c r="AM72" i="6"/>
  <c r="AL72" i="6"/>
  <c r="AJ72" i="6"/>
  <c r="AR71" i="6"/>
  <c r="AP71" i="6"/>
  <c r="AO71" i="6"/>
  <c r="AM71" i="6"/>
  <c r="AL71" i="6"/>
  <c r="AJ71" i="6"/>
  <c r="AR70" i="6"/>
  <c r="AP70" i="6"/>
  <c r="AO70" i="6"/>
  <c r="AM70" i="6"/>
  <c r="AL70" i="6"/>
  <c r="AJ70" i="6"/>
  <c r="AR69" i="6"/>
  <c r="AP69" i="6"/>
  <c r="AO69" i="6"/>
  <c r="AM69" i="6"/>
  <c r="AL69" i="6"/>
  <c r="AJ69" i="6"/>
  <c r="AR68" i="6"/>
  <c r="AP68" i="6"/>
  <c r="AO68" i="6"/>
  <c r="AM68" i="6"/>
  <c r="AL68" i="6"/>
  <c r="AJ68" i="6"/>
  <c r="AR67" i="6"/>
  <c r="AP67" i="6"/>
  <c r="AO67" i="6"/>
  <c r="AM67" i="6"/>
  <c r="AL67" i="6"/>
  <c r="AJ67" i="6"/>
  <c r="AR66" i="6"/>
  <c r="AO66" i="6"/>
  <c r="AM66" i="6"/>
  <c r="AL66" i="6"/>
  <c r="AJ66" i="6"/>
  <c r="AR65" i="6"/>
  <c r="AP65" i="6"/>
  <c r="AO65" i="6"/>
  <c r="AM65" i="6"/>
  <c r="AL65" i="6"/>
  <c r="AJ65" i="6"/>
  <c r="AR62" i="6"/>
  <c r="AP62" i="6"/>
  <c r="AO62" i="6"/>
  <c r="AM62" i="6"/>
  <c r="AL62" i="6"/>
  <c r="AJ62" i="6"/>
  <c r="AR61" i="6"/>
  <c r="AP61" i="6"/>
  <c r="AO61" i="6"/>
  <c r="AM61" i="6"/>
  <c r="AL61" i="6"/>
  <c r="AJ61" i="6"/>
  <c r="AR60" i="6"/>
  <c r="AO60" i="6"/>
  <c r="AM60" i="6"/>
  <c r="AL60" i="6"/>
  <c r="AJ60" i="6"/>
  <c r="AR59" i="6"/>
  <c r="AP59" i="6"/>
  <c r="AO59" i="6"/>
  <c r="AM59" i="6"/>
  <c r="AL59" i="6"/>
  <c r="AJ59" i="6"/>
  <c r="AR58" i="6"/>
  <c r="AP58" i="6"/>
  <c r="AO58" i="6"/>
  <c r="AM58" i="6"/>
  <c r="AL58" i="6"/>
  <c r="AJ58" i="6"/>
  <c r="AR57" i="6"/>
  <c r="AP57" i="6"/>
  <c r="AO57" i="6"/>
  <c r="AM57" i="6"/>
  <c r="AL57" i="6"/>
  <c r="AJ57" i="6"/>
  <c r="AR56" i="6"/>
  <c r="AP56" i="6"/>
  <c r="AO56" i="6"/>
  <c r="AM56" i="6"/>
  <c r="AL56" i="6"/>
  <c r="AJ56" i="6"/>
  <c r="AR55" i="6"/>
  <c r="AP55" i="6"/>
  <c r="AO55" i="6"/>
  <c r="AM55" i="6"/>
  <c r="AL55" i="6"/>
  <c r="AJ55" i="6"/>
  <c r="AR54" i="6"/>
  <c r="AP54" i="6"/>
  <c r="AO54" i="6"/>
  <c r="AM54" i="6"/>
  <c r="AL54" i="6"/>
  <c r="AJ54" i="6"/>
  <c r="AR51" i="6"/>
  <c r="AP51" i="6"/>
  <c r="AO51" i="6"/>
  <c r="AM51" i="6"/>
  <c r="AL51" i="6"/>
  <c r="AJ51" i="6"/>
  <c r="AT14" i="6"/>
  <c r="AR50" i="6"/>
  <c r="AP50" i="6"/>
  <c r="AO50" i="6"/>
  <c r="AL50" i="6"/>
  <c r="AJ50" i="6"/>
  <c r="AR49" i="6"/>
  <c r="AP49" i="6"/>
  <c r="AO49" i="6"/>
  <c r="AM49" i="6"/>
  <c r="AL49" i="6"/>
  <c r="AJ49" i="6"/>
  <c r="AR48" i="6"/>
  <c r="AP48" i="6"/>
  <c r="AO48" i="6"/>
  <c r="AM48" i="6"/>
  <c r="AL48" i="6"/>
  <c r="AJ48" i="6"/>
  <c r="AT11" i="6"/>
  <c r="AR47" i="6"/>
  <c r="AP47" i="6"/>
  <c r="AO47" i="6"/>
  <c r="AL47" i="6"/>
  <c r="AJ47" i="6"/>
  <c r="AR46" i="6"/>
  <c r="AP46" i="6"/>
  <c r="AO46" i="6"/>
  <c r="AL46" i="6"/>
  <c r="AJ46" i="6"/>
  <c r="AR45" i="6"/>
  <c r="AP45" i="6"/>
  <c r="AO45" i="6"/>
  <c r="AL45" i="6"/>
  <c r="AJ45" i="6"/>
  <c r="AR44" i="6"/>
  <c r="AP44" i="6"/>
  <c r="AO44" i="6"/>
  <c r="AL44" i="6"/>
  <c r="AJ44" i="6"/>
  <c r="AU7" i="6"/>
  <c r="AU8" i="6" s="1"/>
  <c r="AD7" i="6"/>
  <c r="AE7" i="6" s="1"/>
  <c r="AR43" i="6" s="1"/>
  <c r="AC7" i="6"/>
  <c r="AP43" i="6" s="1"/>
  <c r="T7" i="6"/>
  <c r="U7" i="6" s="1"/>
  <c r="AO43" i="6" s="1"/>
  <c r="S7" i="6"/>
  <c r="AM43" i="6" s="1"/>
  <c r="J7" i="6"/>
  <c r="K7" i="6" s="1"/>
  <c r="AL43" i="6" s="1"/>
  <c r="I7" i="6"/>
  <c r="AJ43" i="6" s="1"/>
  <c r="AU45" i="4" l="1"/>
  <c r="AU73" i="4"/>
  <c r="AS73" i="4"/>
  <c r="AR73" i="4"/>
  <c r="AP73" i="4"/>
  <c r="AO73" i="4"/>
  <c r="AM73" i="4"/>
  <c r="AU72" i="4"/>
  <c r="AS72" i="4"/>
  <c r="AR72" i="4"/>
  <c r="AP72" i="4"/>
  <c r="AO72" i="4"/>
  <c r="AM72" i="4"/>
  <c r="AU71" i="4"/>
  <c r="AS71" i="4"/>
  <c r="AR71" i="4"/>
  <c r="AP71" i="4"/>
  <c r="AO71" i="4"/>
  <c r="AM71" i="4"/>
  <c r="AU70" i="4"/>
  <c r="AS70" i="4"/>
  <c r="AR70" i="4"/>
  <c r="AP70" i="4"/>
  <c r="AO70" i="4"/>
  <c r="AM70" i="4"/>
  <c r="AU69" i="4"/>
  <c r="AS69" i="4"/>
  <c r="AR69" i="4"/>
  <c r="AP69" i="4"/>
  <c r="AO69" i="4"/>
  <c r="AM69" i="4"/>
  <c r="AU68" i="4"/>
  <c r="AS68" i="4"/>
  <c r="AR68" i="4"/>
  <c r="AP68" i="4"/>
  <c r="AO68" i="4"/>
  <c r="AM68" i="4"/>
  <c r="AU67" i="4"/>
  <c r="AS67" i="4"/>
  <c r="AR67" i="4"/>
  <c r="AP67" i="4"/>
  <c r="AO67" i="4"/>
  <c r="AM67" i="4"/>
  <c r="AU66" i="4"/>
  <c r="AS66" i="4"/>
  <c r="AR66" i="4"/>
  <c r="AP66" i="4"/>
  <c r="AO66" i="4"/>
  <c r="AM66" i="4"/>
  <c r="AU65" i="4"/>
  <c r="AS65" i="4"/>
  <c r="AR65" i="4"/>
  <c r="AP65" i="4"/>
  <c r="AO65" i="4"/>
  <c r="AM65" i="4"/>
  <c r="AU62" i="4"/>
  <c r="AS62" i="4"/>
  <c r="AR62" i="4"/>
  <c r="AP62" i="4"/>
  <c r="AO62" i="4"/>
  <c r="AM62" i="4"/>
  <c r="AU61" i="4"/>
  <c r="AS61" i="4"/>
  <c r="AR61" i="4"/>
  <c r="AP61" i="4"/>
  <c r="AO61" i="4"/>
  <c r="AM61" i="4"/>
  <c r="AU60" i="4"/>
  <c r="AS60" i="4"/>
  <c r="AR60" i="4"/>
  <c r="AP60" i="4"/>
  <c r="AO60" i="4"/>
  <c r="AM60" i="4"/>
  <c r="AU59" i="4"/>
  <c r="AS59" i="4"/>
  <c r="AR59" i="4"/>
  <c r="AP59" i="4"/>
  <c r="AO59" i="4"/>
  <c r="AM59" i="4"/>
  <c r="AU58" i="4"/>
  <c r="AS58" i="4"/>
  <c r="AR58" i="4"/>
  <c r="AP58" i="4"/>
  <c r="AO58" i="4"/>
  <c r="AM58" i="4"/>
  <c r="AU57" i="4"/>
  <c r="AS57" i="4"/>
  <c r="AR57" i="4"/>
  <c r="AP57" i="4"/>
  <c r="AO57" i="4"/>
  <c r="AM57" i="4"/>
  <c r="AU56" i="4"/>
  <c r="AS56" i="4"/>
  <c r="AR56" i="4"/>
  <c r="AP56" i="4"/>
  <c r="AO56" i="4"/>
  <c r="AM56" i="4"/>
  <c r="AU55" i="4"/>
  <c r="AS55" i="4"/>
  <c r="AR55" i="4"/>
  <c r="AP55" i="4"/>
  <c r="AO55" i="4"/>
  <c r="AM55" i="4"/>
  <c r="AU54" i="4"/>
  <c r="AS54" i="4"/>
  <c r="AR54" i="4"/>
  <c r="AP54" i="4"/>
  <c r="AO54" i="4"/>
  <c r="AM54" i="4"/>
  <c r="AU51" i="4"/>
  <c r="AS51" i="4"/>
  <c r="AR51" i="4"/>
  <c r="AP51" i="4"/>
  <c r="K15" i="4"/>
  <c r="L15" i="4" s="1"/>
  <c r="AO51" i="4" s="1"/>
  <c r="J15" i="4"/>
  <c r="AM51" i="4" s="1"/>
  <c r="AW14" i="4"/>
  <c r="AU50" i="4"/>
  <c r="AS50" i="4"/>
  <c r="AR50" i="4"/>
  <c r="AP50" i="4"/>
  <c r="K14" i="4"/>
  <c r="L14" i="4" s="1"/>
  <c r="AO50" i="4" s="1"/>
  <c r="J14" i="4"/>
  <c r="AM50" i="4" s="1"/>
  <c r="AU49" i="4"/>
  <c r="AS49" i="4"/>
  <c r="AR49" i="4"/>
  <c r="AP49" i="4"/>
  <c r="K13" i="4"/>
  <c r="L13" i="4" s="1"/>
  <c r="AO49" i="4" s="1"/>
  <c r="J13" i="4"/>
  <c r="AM49" i="4" s="1"/>
  <c r="AU48" i="4"/>
  <c r="AS48" i="4"/>
  <c r="AR48" i="4"/>
  <c r="AP48" i="4"/>
  <c r="K12" i="4"/>
  <c r="L12" i="4" s="1"/>
  <c r="AO48" i="4" s="1"/>
  <c r="J12" i="4"/>
  <c r="AM48" i="4" s="1"/>
  <c r="AW11" i="4"/>
  <c r="AU47" i="4"/>
  <c r="AS47" i="4"/>
  <c r="AR47" i="4"/>
  <c r="K11" i="4"/>
  <c r="L11" i="4" s="1"/>
  <c r="AO47" i="4" s="1"/>
  <c r="J11" i="4"/>
  <c r="AM47" i="4" s="1"/>
  <c r="AR46" i="4"/>
  <c r="K10" i="4"/>
  <c r="L10" i="4" s="1"/>
  <c r="AO46" i="4" s="1"/>
  <c r="J10" i="4"/>
  <c r="AM46" i="4" s="1"/>
  <c r="AR45" i="4"/>
  <c r="K9" i="4"/>
  <c r="L9" i="4" s="1"/>
  <c r="AO45" i="4" s="1"/>
  <c r="J9" i="4"/>
  <c r="AM45" i="4" s="1"/>
  <c r="AU44" i="4"/>
  <c r="AS44" i="4"/>
  <c r="AR44" i="4"/>
  <c r="K8" i="4"/>
  <c r="L8" i="4" s="1"/>
  <c r="AO44" i="4" s="1"/>
  <c r="J8" i="4"/>
  <c r="AM44" i="4" s="1"/>
  <c r="AX7" i="4"/>
  <c r="AX8" i="4" s="1"/>
  <c r="AG7" i="4"/>
  <c r="AH7" i="4" s="1"/>
  <c r="AU43" i="4" s="1"/>
  <c r="AF7" i="4"/>
  <c r="AS43" i="4" s="1"/>
  <c r="V7" i="4"/>
  <c r="W7" i="4" s="1"/>
  <c r="AR43" i="4" s="1"/>
  <c r="U7" i="4"/>
  <c r="AP43" i="4" s="1"/>
  <c r="K7" i="4"/>
  <c r="L7" i="4" s="1"/>
  <c r="AO43" i="4" s="1"/>
  <c r="J7" i="4"/>
  <c r="AM43" i="4" s="1"/>
  <c r="AS45" i="4" l="1"/>
  <c r="AU46" i="4" l="1"/>
  <c r="AS46" i="4"/>
  <c r="AP47" i="4"/>
  <c r="AP44" i="4"/>
  <c r="AP45" i="4"/>
  <c r="AP46" i="4"/>
  <c r="AM47" i="6"/>
  <c r="AM46" i="6"/>
  <c r="AM45" i="6"/>
  <c r="AM44" i="6"/>
  <c r="AJ44" i="7"/>
  <c r="AJ45" i="7"/>
  <c r="AJ47" i="7"/>
  <c r="AJ46" i="7"/>
</calcChain>
</file>

<file path=xl/sharedStrings.xml><?xml version="1.0" encoding="utf-8"?>
<sst xmlns="http://schemas.openxmlformats.org/spreadsheetml/2006/main" count="1179" uniqueCount="52">
  <si>
    <t>Control</t>
  </si>
  <si>
    <t>20feb2020</t>
  </si>
  <si>
    <t>16jun2020</t>
  </si>
  <si>
    <t>17jun2020</t>
  </si>
  <si>
    <t>30jun2020</t>
  </si>
  <si>
    <t>01jul2020</t>
  </si>
  <si>
    <r>
      <rPr>
        <b/>
        <sz val="14"/>
        <color rgb="FFFF0000"/>
        <rFont val="Arial Narrow"/>
        <charset val="134"/>
      </rPr>
      <t>LV</t>
    </r>
    <r>
      <rPr>
        <b/>
        <sz val="14"/>
        <color theme="1"/>
        <rFont val="Arial Narrow"/>
        <charset val="134"/>
      </rPr>
      <t xml:space="preserve"> </t>
    </r>
    <r>
      <rPr>
        <sz val="14"/>
        <color theme="1"/>
        <rFont val="Arial Narrow"/>
        <charset val="134"/>
      </rPr>
      <t>wedge</t>
    </r>
  </si>
  <si>
    <r>
      <rPr>
        <b/>
        <sz val="14"/>
        <color rgb="FF00B0F0"/>
        <rFont val="Arial Narrow"/>
        <charset val="134"/>
      </rPr>
      <t>RV</t>
    </r>
    <r>
      <rPr>
        <b/>
        <sz val="14"/>
        <color theme="1"/>
        <rFont val="Arial Narrow"/>
        <charset val="134"/>
      </rPr>
      <t xml:space="preserve"> </t>
    </r>
    <r>
      <rPr>
        <sz val="14"/>
        <color theme="1"/>
        <rFont val="Arial Narrow"/>
        <charset val="134"/>
      </rPr>
      <t>wedge</t>
    </r>
  </si>
  <si>
    <t>BCL</t>
  </si>
  <si>
    <t>500 msec</t>
  </si>
  <si>
    <r>
      <rPr>
        <sz val="14"/>
        <rFont val="Arial Narrow"/>
        <charset val="134"/>
      </rPr>
      <t>(</t>
    </r>
    <r>
      <rPr>
        <b/>
        <u/>
        <sz val="14"/>
        <rFont val="Arial Narrow"/>
        <charset val="134"/>
      </rPr>
      <t>5</t>
    </r>
    <r>
      <rPr>
        <sz val="14"/>
        <rFont val="Arial Narrow"/>
        <charset val="134"/>
      </rPr>
      <t xml:space="preserve"> </t>
    </r>
    <r>
      <rPr>
        <sz val="14"/>
        <rFont val="Arial"/>
        <charset val="134"/>
      </rPr>
      <t>μ</t>
    </r>
    <r>
      <rPr>
        <sz val="14"/>
        <rFont val="Arial Narrow"/>
        <charset val="134"/>
      </rPr>
      <t>M)</t>
    </r>
  </si>
  <si>
    <r>
      <rPr>
        <sz val="14"/>
        <rFont val="Arial Narrow"/>
        <charset val="134"/>
      </rPr>
      <t>(</t>
    </r>
    <r>
      <rPr>
        <b/>
        <sz val="14"/>
        <rFont val="Arial Narrow"/>
        <charset val="134"/>
      </rPr>
      <t>10</t>
    </r>
    <r>
      <rPr>
        <sz val="14"/>
        <rFont val="Arial Narrow"/>
        <charset val="134"/>
      </rPr>
      <t xml:space="preserve"> </t>
    </r>
    <r>
      <rPr>
        <sz val="14"/>
        <rFont val="Arial"/>
        <charset val="134"/>
      </rPr>
      <t>μ</t>
    </r>
    <r>
      <rPr>
        <sz val="14"/>
        <rFont val="Arial Narrow"/>
        <charset val="134"/>
      </rPr>
      <t>M)</t>
    </r>
  </si>
  <si>
    <r>
      <rPr>
        <sz val="14"/>
        <color theme="1"/>
        <rFont val="Arial Narrow"/>
        <charset val="134"/>
      </rPr>
      <t>(</t>
    </r>
    <r>
      <rPr>
        <b/>
        <sz val="14"/>
        <color rgb="FFFF0000"/>
        <rFont val="Arial Narrow"/>
        <charset val="134"/>
      </rPr>
      <t>10</t>
    </r>
    <r>
      <rPr>
        <sz val="14"/>
        <color theme="1"/>
        <rFont val="Arial Narrow"/>
        <charset val="134"/>
      </rPr>
      <t xml:space="preserve"> </t>
    </r>
    <r>
      <rPr>
        <sz val="14"/>
        <color theme="1"/>
        <rFont val="Arial"/>
        <charset val="134"/>
      </rPr>
      <t>μ</t>
    </r>
    <r>
      <rPr>
        <sz val="14"/>
        <color theme="1"/>
        <rFont val="Arial Narrow"/>
        <charset val="134"/>
      </rPr>
      <t>M)</t>
    </r>
  </si>
  <si>
    <r>
      <rPr>
        <sz val="14"/>
        <color theme="1"/>
        <rFont val="Arial Narrow"/>
        <charset val="134"/>
      </rPr>
      <t>(</t>
    </r>
    <r>
      <rPr>
        <b/>
        <sz val="14"/>
        <color rgb="FFFF0000"/>
        <rFont val="Arial Narrow"/>
        <charset val="134"/>
      </rPr>
      <t>1</t>
    </r>
    <r>
      <rPr>
        <sz val="14"/>
        <color theme="1"/>
        <rFont val="Arial Narrow"/>
        <charset val="134"/>
      </rPr>
      <t xml:space="preserve"> </t>
    </r>
    <r>
      <rPr>
        <sz val="14"/>
        <color theme="1"/>
        <rFont val="Arial"/>
        <charset val="134"/>
      </rPr>
      <t>μ</t>
    </r>
    <r>
      <rPr>
        <sz val="14"/>
        <color theme="1"/>
        <rFont val="Arial Narrow"/>
        <charset val="134"/>
      </rPr>
      <t>M)</t>
    </r>
  </si>
  <si>
    <r>
      <rPr>
        <sz val="14"/>
        <color theme="1"/>
        <rFont val="Arial Narrow"/>
        <charset val="134"/>
      </rPr>
      <t>(</t>
    </r>
    <r>
      <rPr>
        <b/>
        <sz val="14"/>
        <color rgb="FFFF0000"/>
        <rFont val="Arial Narrow"/>
        <charset val="134"/>
      </rPr>
      <t>50</t>
    </r>
    <r>
      <rPr>
        <sz val="14"/>
        <color theme="1"/>
        <rFont val="Arial Narrow"/>
        <charset val="134"/>
      </rPr>
      <t xml:space="preserve"> </t>
    </r>
    <r>
      <rPr>
        <sz val="14"/>
        <color theme="1"/>
        <rFont val="Arial"/>
        <charset val="134"/>
      </rPr>
      <t>μ</t>
    </r>
    <r>
      <rPr>
        <sz val="14"/>
        <color theme="1"/>
        <rFont val="Arial Narrow"/>
        <charset val="134"/>
      </rPr>
      <t>M)</t>
    </r>
  </si>
  <si>
    <t>800 msec</t>
  </si>
  <si>
    <t>2000 msec</t>
  </si>
  <si>
    <t>M</t>
  </si>
  <si>
    <t>SE</t>
  </si>
  <si>
    <t>SD</t>
  </si>
  <si>
    <t>M (APD50)</t>
  </si>
  <si>
    <t>Epi (APD50)</t>
  </si>
  <si>
    <t>M (APD90)</t>
  </si>
  <si>
    <t>Epi (APD90)</t>
  </si>
  <si>
    <t>Ph1 amp (%Ph0)</t>
  </si>
  <si>
    <t>Ph1 mag (%Ph0)</t>
  </si>
  <si>
    <t>QT interval</t>
  </si>
  <si>
    <t>T wave amplitude</t>
  </si>
  <si>
    <t>J wave amplitude</t>
  </si>
  <si>
    <t>±</t>
  </si>
  <si>
    <t>(%)</t>
  </si>
  <si>
    <t>Ph0 amplitude (mV)</t>
  </si>
  <si>
    <t>Ph1 amplitude (mV)</t>
  </si>
  <si>
    <t>J wave (%)</t>
  </si>
  <si>
    <t>R  wave amplitude</t>
  </si>
  <si>
    <t>Epi Ph1 amp (%Ph0)</t>
  </si>
  <si>
    <t>Epi Ph1 mag (%Ph0)</t>
  </si>
  <si>
    <t>T wave (%)</t>
  </si>
  <si>
    <t>T wave amp. (% of R)</t>
  </si>
  <si>
    <t>J wave amp. (% of R)</t>
  </si>
  <si>
    <t>-</t>
  </si>
  <si>
    <t>CL 500 msec</t>
  </si>
  <si>
    <t>CL 800 msec</t>
  </si>
  <si>
    <t>CL 2000 msec</t>
  </si>
  <si>
    <r>
      <rPr>
        <b/>
        <sz val="26"/>
        <color rgb="FFFF0000"/>
        <rFont val="Arial Narrow"/>
        <family val="2"/>
      </rPr>
      <t>NS</t>
    </r>
    <r>
      <rPr>
        <sz val="26"/>
        <color theme="1"/>
        <rFont val="Arial Narrow"/>
        <charset val="134"/>
      </rPr>
      <t xml:space="preserve"> (5-10 μM)</t>
    </r>
  </si>
  <si>
    <r>
      <rPr>
        <b/>
        <sz val="14"/>
        <rFont val="Arial Narrow"/>
        <family val="2"/>
      </rPr>
      <t>NS</t>
    </r>
    <r>
      <rPr>
        <sz val="14"/>
        <rFont val="Arial Narrow"/>
        <family val="2"/>
      </rPr>
      <t xml:space="preserve"> (5-10 μM)</t>
    </r>
  </si>
  <si>
    <r>
      <t>AR</t>
    </r>
    <r>
      <rPr>
        <sz val="14"/>
        <rFont val="Arial Narrow"/>
        <family val="2"/>
      </rPr>
      <t xml:space="preserve"> (</t>
    </r>
    <r>
      <rPr>
        <b/>
        <sz val="14"/>
        <rFont val="Arial Narrow"/>
        <family val="2"/>
      </rPr>
      <t>10</t>
    </r>
    <r>
      <rPr>
        <sz val="14"/>
        <rFont val="Arial Narrow"/>
        <family val="2"/>
      </rPr>
      <t xml:space="preserve"> μM)</t>
    </r>
  </si>
  <si>
    <r>
      <t xml:space="preserve">+ </t>
    </r>
    <r>
      <rPr>
        <b/>
        <sz val="26"/>
        <color rgb="FFC00000"/>
        <rFont val="Arial Narrow"/>
        <family val="2"/>
      </rPr>
      <t>AR-787</t>
    </r>
    <r>
      <rPr>
        <sz val="26"/>
        <color theme="1"/>
        <rFont val="Arial Narrow"/>
        <charset val="134"/>
      </rPr>
      <t xml:space="preserve"> (</t>
    </r>
    <r>
      <rPr>
        <b/>
        <sz val="26"/>
        <color rgb="FFFF0000"/>
        <rFont val="Arial Narrow"/>
        <charset val="134"/>
      </rPr>
      <t>10</t>
    </r>
    <r>
      <rPr>
        <sz val="26"/>
        <color theme="1"/>
        <rFont val="Arial Narrow"/>
        <charset val="134"/>
      </rPr>
      <t xml:space="preserve"> μM)</t>
    </r>
  </si>
  <si>
    <r>
      <t xml:space="preserve">+ </t>
    </r>
    <r>
      <rPr>
        <b/>
        <sz val="26"/>
        <color rgb="FFC00000"/>
        <rFont val="Arial Narrow"/>
        <family val="2"/>
      </rPr>
      <t>AR-787</t>
    </r>
    <r>
      <rPr>
        <sz val="26"/>
        <color theme="1"/>
        <rFont val="Arial Narrow"/>
        <charset val="134"/>
      </rPr>
      <t xml:space="preserve"> (</t>
    </r>
    <r>
      <rPr>
        <b/>
        <sz val="26"/>
        <color rgb="FFFF0000"/>
        <rFont val="Arial Narrow"/>
        <charset val="134"/>
      </rPr>
      <t>1</t>
    </r>
    <r>
      <rPr>
        <b/>
        <sz val="26"/>
        <color rgb="FFFF0000"/>
        <rFont val="Arial Narrow"/>
        <family val="2"/>
      </rPr>
      <t>-1</t>
    </r>
    <r>
      <rPr>
        <b/>
        <sz val="26"/>
        <color rgb="FFFF0000"/>
        <rFont val="Arial Narrow"/>
        <charset val="134"/>
      </rPr>
      <t>0</t>
    </r>
    <r>
      <rPr>
        <sz val="26"/>
        <color theme="1"/>
        <rFont val="Arial Narrow"/>
        <charset val="134"/>
      </rPr>
      <t xml:space="preserve"> μM)</t>
    </r>
  </si>
  <si>
    <r>
      <t>AR</t>
    </r>
    <r>
      <rPr>
        <sz val="14"/>
        <rFont val="Arial Narrow"/>
        <family val="2"/>
      </rPr>
      <t xml:space="preserve"> (</t>
    </r>
    <r>
      <rPr>
        <b/>
        <sz val="14"/>
        <rFont val="Arial Narrow"/>
        <family val="2"/>
      </rPr>
      <t>1</t>
    </r>
    <r>
      <rPr>
        <sz val="14"/>
        <rFont val="Arial Narrow"/>
        <family val="2"/>
      </rPr>
      <t>-</t>
    </r>
    <r>
      <rPr>
        <b/>
        <sz val="14"/>
        <rFont val="Arial Narrow"/>
        <family val="2"/>
      </rPr>
      <t>10</t>
    </r>
    <r>
      <rPr>
        <sz val="14"/>
        <rFont val="Arial Narrow"/>
        <family val="2"/>
      </rPr>
      <t xml:space="preserve"> μM)</t>
    </r>
  </si>
  <si>
    <r>
      <t xml:space="preserve">+ </t>
    </r>
    <r>
      <rPr>
        <b/>
        <sz val="26"/>
        <color rgb="FFC00000"/>
        <rFont val="Arial Narrow"/>
        <family val="2"/>
      </rPr>
      <t>AR-787</t>
    </r>
    <r>
      <rPr>
        <sz val="26"/>
        <color theme="1"/>
        <rFont val="Arial Narrow"/>
        <charset val="134"/>
      </rPr>
      <t xml:space="preserve"> (</t>
    </r>
    <r>
      <rPr>
        <b/>
        <sz val="26"/>
        <color rgb="FFFF0000"/>
        <rFont val="Arial Narrow"/>
        <charset val="134"/>
      </rPr>
      <t>1</t>
    </r>
    <r>
      <rPr>
        <sz val="26"/>
        <color theme="1"/>
        <rFont val="Arial Narrow"/>
        <charset val="134"/>
      </rPr>
      <t>-</t>
    </r>
    <r>
      <rPr>
        <b/>
        <sz val="26"/>
        <color rgb="FFFF0000"/>
        <rFont val="Arial Narrow"/>
        <charset val="134"/>
      </rPr>
      <t>50</t>
    </r>
    <r>
      <rPr>
        <sz val="26"/>
        <color theme="1"/>
        <rFont val="Arial Narrow"/>
        <charset val="134"/>
      </rPr>
      <t xml:space="preserve"> μM)</t>
    </r>
  </si>
  <si>
    <r>
      <rPr>
        <b/>
        <sz val="14"/>
        <rFont val="Arial Narrow"/>
        <family val="2"/>
      </rPr>
      <t>AR</t>
    </r>
    <r>
      <rPr>
        <sz val="14"/>
        <rFont val="Arial Narrow"/>
        <family val="2"/>
      </rPr>
      <t xml:space="preserve"> (</t>
    </r>
    <r>
      <rPr>
        <b/>
        <sz val="14"/>
        <rFont val="Arial Narrow"/>
        <family val="2"/>
      </rPr>
      <t>1</t>
    </r>
    <r>
      <rPr>
        <sz val="14"/>
        <rFont val="Arial Narrow"/>
        <family val="2"/>
      </rPr>
      <t>-</t>
    </r>
    <r>
      <rPr>
        <b/>
        <sz val="14"/>
        <rFont val="Arial Narrow"/>
        <family val="2"/>
      </rPr>
      <t>50</t>
    </r>
    <r>
      <rPr>
        <sz val="14"/>
        <rFont val="Arial Narrow"/>
        <family val="2"/>
      </rPr>
      <t xml:space="preserve"> μM)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</si>
</sst>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>
    <font>
      <sz val="11"/>
      <color theme="1"/>
      <name val="Calibri"/>
      <charset val="134"/>
      <scheme val="minor"/>
    </font>
    <font>
      <sz val="12"/>
      <color theme="1"/>
      <name val="Arial Narrow"/>
      <charset val="134"/>
    </font>
    <font>
      <sz val="13"/>
      <color theme="1"/>
      <name val="Arial Narrow"/>
      <charset val="134"/>
    </font>
    <font>
      <sz val="24"/>
      <color theme="1"/>
      <name val="Arial Narrow"/>
      <charset val="134"/>
    </font>
    <font>
      <sz val="14"/>
      <color theme="1"/>
      <name val="Arial Narrow"/>
      <charset val="134"/>
    </font>
    <font>
      <sz val="26"/>
      <color theme="1"/>
      <name val="Arial Narrow"/>
      <charset val="134"/>
    </font>
    <font>
      <sz val="16"/>
      <color theme="1"/>
      <name val="Arial Narrow"/>
      <charset val="134"/>
    </font>
    <font>
      <b/>
      <sz val="14"/>
      <color rgb="FFFF0000"/>
      <name val="Arial Narrow"/>
      <charset val="134"/>
    </font>
    <font>
      <b/>
      <sz val="14"/>
      <color rgb="FF00B0F0"/>
      <name val="Arial Narrow"/>
      <charset val="134"/>
    </font>
    <font>
      <sz val="12"/>
      <color theme="1"/>
      <name val="Arial Narrow"/>
      <charset val="134"/>
    </font>
    <font>
      <sz val="14"/>
      <name val="Arial Narrow"/>
      <charset val="134"/>
    </font>
    <font>
      <b/>
      <sz val="12"/>
      <color rgb="FFFF0000"/>
      <name val="Arial Narrow"/>
      <charset val="134"/>
    </font>
    <font>
      <sz val="12"/>
      <name val="Arial Narrow"/>
      <charset val="134"/>
    </font>
    <font>
      <sz val="12"/>
      <color indexed="8"/>
      <name val="Arial Narrow"/>
      <charset val="134"/>
    </font>
    <font>
      <sz val="12"/>
      <color indexed="8"/>
      <name val="Calibri"/>
      <charset val="134"/>
    </font>
    <font>
      <sz val="12"/>
      <color rgb="FFFF0000"/>
      <name val="Arial Narrow"/>
      <charset val="134"/>
    </font>
    <font>
      <b/>
      <sz val="12"/>
      <color theme="1"/>
      <name val="Arial Narrow"/>
      <charset val="134"/>
    </font>
    <font>
      <b/>
      <sz val="14"/>
      <color theme="1"/>
      <name val="Arial Narrow"/>
      <charset val="134"/>
    </font>
    <font>
      <sz val="12"/>
      <name val="Arial"/>
      <charset val="134"/>
    </font>
    <font>
      <b/>
      <sz val="12"/>
      <color rgb="FFFF0000"/>
      <name val="Arial Narrow"/>
      <charset val="134"/>
    </font>
    <font>
      <sz val="13"/>
      <name val="Arial"/>
      <charset val="134"/>
    </font>
    <font>
      <sz val="12"/>
      <color rgb="FFFF0000"/>
      <name val="Arial Narrow"/>
      <charset val="134"/>
    </font>
    <font>
      <b/>
      <sz val="26"/>
      <color rgb="FFFF0000"/>
      <name val="Arial Narrow"/>
      <charset val="134"/>
    </font>
    <font>
      <b/>
      <u/>
      <sz val="14"/>
      <name val="Arial Narrow"/>
      <charset val="134"/>
    </font>
    <font>
      <sz val="14"/>
      <name val="Arial"/>
      <charset val="134"/>
    </font>
    <font>
      <b/>
      <sz val="14"/>
      <name val="Arial Narrow"/>
      <charset val="134"/>
    </font>
    <font>
      <sz val="14"/>
      <color theme="1"/>
      <name val="Arial"/>
      <charset val="134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3"/>
      <color theme="1"/>
      <name val="Arial Narrow"/>
      <family val="2"/>
    </font>
    <font>
      <b/>
      <sz val="26"/>
      <color rgb="FFFF0000"/>
      <name val="Arial Narrow"/>
      <family val="2"/>
    </font>
    <font>
      <sz val="26"/>
      <color theme="1"/>
      <name val="Arial Narrow"/>
      <family val="2"/>
    </font>
    <font>
      <b/>
      <sz val="26"/>
      <color rgb="FFC00000"/>
      <name val="Arial Narrow"/>
      <family val="2"/>
    </font>
    <font>
      <b/>
      <sz val="22"/>
      <color theme="1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3"/>
      <name val="Arial Narrow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2" fontId="3" fillId="0" borderId="0" xfId="0" applyNumberFormat="1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vertical="top"/>
    </xf>
    <xf numFmtId="2" fontId="8" fillId="0" borderId="0" xfId="0" applyNumberFormat="1" applyFont="1" applyAlignment="1">
      <alignment horizontal="center" vertical="top"/>
    </xf>
    <xf numFmtId="2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right" vertical="center"/>
    </xf>
    <xf numFmtId="2" fontId="1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5" fillId="0" borderId="0" xfId="0" applyNumberFormat="1" applyFont="1" applyAlignment="1">
      <alignment horizontal="right" vertical="center"/>
    </xf>
    <xf numFmtId="164" fontId="14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2" fontId="17" fillId="0" borderId="0" xfId="0" applyNumberFormat="1" applyFont="1" applyAlignment="1">
      <alignment horizontal="right" vertical="center"/>
    </xf>
    <xf numFmtId="2" fontId="18" fillId="0" borderId="0" xfId="0" applyNumberFormat="1" applyFont="1" applyFill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64" fontId="18" fillId="0" borderId="0" xfId="0" applyNumberFormat="1" applyFont="1" applyFill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2" fontId="21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16" fillId="0" borderId="0" xfId="0" quotePrefix="1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27" fillId="0" borderId="0" xfId="0" applyNumberFormat="1" applyFont="1" applyAlignment="1">
      <alignment horizontal="right" vertical="center"/>
    </xf>
    <xf numFmtId="164" fontId="27" fillId="0" borderId="0" xfId="0" applyNumberFormat="1" applyFont="1" applyAlignment="1">
      <alignment horizontal="right" vertical="center"/>
    </xf>
    <xf numFmtId="164" fontId="27" fillId="0" borderId="0" xfId="0" applyNumberFormat="1" applyFont="1" applyAlignment="1">
      <alignment horizontal="left" vertical="center"/>
    </xf>
    <xf numFmtId="2" fontId="28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Alignment="1">
      <alignment horizontal="right" vertical="center"/>
    </xf>
    <xf numFmtId="2" fontId="30" fillId="0" borderId="0" xfId="0" applyNumberFormat="1" applyFont="1" applyAlignment="1">
      <alignment horizontal="right" vertical="center"/>
    </xf>
    <xf numFmtId="2" fontId="35" fillId="0" borderId="0" xfId="0" applyNumberFormat="1" applyFont="1" applyFill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2" fontId="29" fillId="0" borderId="0" xfId="0" applyNumberFormat="1" applyFont="1" applyAlignment="1">
      <alignment horizontal="right" vertical="center"/>
    </xf>
    <xf numFmtId="164" fontId="29" fillId="0" borderId="0" xfId="0" applyNumberFormat="1" applyFont="1" applyAlignment="1">
      <alignment horizontal="right" vertical="center"/>
    </xf>
    <xf numFmtId="164" fontId="39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Alignment="1">
      <alignment horizontal="left" vertical="center"/>
    </xf>
    <xf numFmtId="2" fontId="27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left" vertical="center"/>
    </xf>
    <xf numFmtId="2" fontId="9" fillId="0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36" fillId="0" borderId="0" xfId="0" applyNumberFormat="1" applyFont="1" applyFill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2" fontId="37" fillId="0" borderId="0" xfId="0" quotePrefix="1" applyNumberFormat="1" applyFont="1" applyFill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33" fillId="0" borderId="0" xfId="0" applyNumberFormat="1" applyFont="1" applyAlignment="1">
      <alignment horizontal="center" vertical="center" wrapText="1"/>
    </xf>
    <xf numFmtId="2" fontId="33" fillId="0" borderId="0" xfId="0" quotePrefix="1" applyNumberFormat="1" applyFont="1" applyAlignment="1">
      <alignment horizontal="center" vertical="center" wrapText="1"/>
    </xf>
    <xf numFmtId="2" fontId="30" fillId="0" borderId="0" xfId="0" applyNumberFormat="1" applyFont="1" applyAlignment="1">
      <alignment horizontal="center" vertical="center" wrapText="1"/>
    </xf>
    <xf numFmtId="2" fontId="3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E83"/>
      <color rgb="FF44E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BC78A-5127-4CE0-9F9E-5F044F582BE6}">
  <dimension ref="A1:AX88"/>
  <sheetViews>
    <sheetView tabSelected="1" zoomScale="50" zoomScaleNormal="50" workbookViewId="0">
      <selection activeCell="AR69" sqref="AR69"/>
    </sheetView>
  </sheetViews>
  <sheetFormatPr defaultColWidth="9.140625" defaultRowHeight="17.25"/>
  <cols>
    <col min="1" max="1" width="2.7109375" style="1" customWidth="1"/>
    <col min="2" max="2" width="20.42578125" style="1" customWidth="1"/>
    <col min="3" max="3" width="0.7109375" style="1" customWidth="1"/>
    <col min="4" max="6" width="13" style="1" customWidth="1"/>
    <col min="7" max="7" width="0.85546875" style="1" customWidth="1"/>
    <col min="8" max="10" width="9.28515625" style="1" customWidth="1"/>
    <col min="11" max="11" width="0.7109375" style="1" customWidth="1"/>
    <col min="12" max="12" width="22.85546875" style="1" customWidth="1"/>
    <col min="13" max="15" width="13" style="1" customWidth="1"/>
    <col min="16" max="16" width="0.85546875" style="1" customWidth="1"/>
    <col min="17" max="19" width="9.28515625" style="1" customWidth="1"/>
    <col min="20" max="20" width="0.7109375" style="1" customWidth="1"/>
    <col min="21" max="21" width="22.7109375" style="1" customWidth="1"/>
    <col min="22" max="24" width="13" style="1" customWidth="1"/>
    <col min="25" max="25" width="0.85546875" style="1" customWidth="1"/>
    <col min="26" max="28" width="9.28515625" style="1" customWidth="1"/>
    <col min="29" max="29" width="2.7109375" style="1" customWidth="1"/>
    <col min="30" max="30" width="16.28515625" style="2" customWidth="1"/>
    <col min="31" max="31" width="11.7109375" style="1" customWidth="1"/>
    <col min="32" max="32" width="17.140625" style="1" customWidth="1"/>
    <col min="33" max="33" width="7.5703125" style="2" customWidth="1"/>
    <col min="34" max="34" width="2.85546875" style="3" customWidth="1"/>
    <col min="35" max="35" width="5.7109375" style="4" customWidth="1"/>
    <col min="36" max="36" width="7.5703125" style="2" customWidth="1"/>
    <col min="37" max="37" width="2.85546875" style="3" customWidth="1"/>
    <col min="38" max="38" width="5.7109375" style="4" customWidth="1"/>
    <col min="39" max="39" width="7.5703125" style="2" customWidth="1"/>
    <col min="40" max="40" width="2.85546875" style="3" customWidth="1"/>
    <col min="41" max="41" width="5.7109375" style="4" customWidth="1"/>
    <col min="42" max="42" width="1.28515625" style="1" customWidth="1"/>
    <col min="43" max="43" width="10.42578125" style="1" customWidth="1"/>
    <col min="44" max="44" width="9.7109375" style="1" customWidth="1"/>
    <col min="45" max="45" width="18.28515625" style="1" customWidth="1"/>
    <col min="46" max="46" width="18" style="1" customWidth="1"/>
    <col min="47" max="47" width="18.7109375" style="1" customWidth="1"/>
    <col min="48" max="67" width="14.85546875" style="1" customWidth="1"/>
    <col min="68" max="16384" width="9.140625" style="1"/>
  </cols>
  <sheetData>
    <row r="1" spans="1:50" ht="40.9" customHeight="1">
      <c r="B1" s="5" t="s">
        <v>8</v>
      </c>
      <c r="C1" s="6"/>
      <c r="D1" s="61" t="s">
        <v>0</v>
      </c>
      <c r="E1" s="61"/>
      <c r="F1" s="61"/>
      <c r="G1" s="37"/>
      <c r="H1" s="37"/>
      <c r="I1" s="37"/>
      <c r="J1" s="37"/>
      <c r="K1" s="6"/>
      <c r="L1" s="5" t="s">
        <v>8</v>
      </c>
      <c r="M1" s="62" t="s">
        <v>44</v>
      </c>
      <c r="N1" s="61"/>
      <c r="O1" s="61"/>
      <c r="P1" s="37"/>
      <c r="Q1" s="37"/>
      <c r="R1" s="37"/>
      <c r="S1" s="37"/>
      <c r="U1" s="5" t="s">
        <v>8</v>
      </c>
      <c r="V1" s="63" t="s">
        <v>47</v>
      </c>
      <c r="W1" s="61"/>
      <c r="X1" s="61"/>
      <c r="Y1" s="37"/>
      <c r="Z1" s="37"/>
      <c r="AA1" s="37"/>
      <c r="AB1" s="37"/>
    </row>
    <row r="2" spans="1:50" ht="4.1500000000000004" customHeight="1">
      <c r="B2" s="8"/>
      <c r="C2" s="6"/>
      <c r="D2" s="37"/>
      <c r="E2" s="37"/>
      <c r="F2" s="37"/>
      <c r="G2" s="37"/>
      <c r="H2" s="37"/>
      <c r="I2" s="37"/>
      <c r="J2" s="37"/>
      <c r="K2" s="6"/>
      <c r="L2" s="8"/>
      <c r="M2" s="37"/>
      <c r="N2" s="37"/>
      <c r="O2" s="37"/>
      <c r="P2" s="37"/>
      <c r="Q2" s="37"/>
      <c r="R2" s="37"/>
      <c r="S2" s="37"/>
      <c r="U2" s="8"/>
      <c r="V2" s="37"/>
      <c r="W2" s="37"/>
      <c r="X2" s="37"/>
      <c r="Y2" s="37"/>
      <c r="Z2" s="37"/>
      <c r="AA2" s="37"/>
      <c r="AB2" s="37"/>
    </row>
    <row r="3" spans="1:50" ht="28.9" customHeight="1">
      <c r="B3" s="45" t="s">
        <v>9</v>
      </c>
      <c r="D3" s="9" t="s">
        <v>1</v>
      </c>
      <c r="E3" s="9" t="s">
        <v>2</v>
      </c>
      <c r="F3" s="9" t="s">
        <v>4</v>
      </c>
      <c r="G3" s="9"/>
      <c r="H3" s="9"/>
      <c r="I3" s="9"/>
      <c r="J3" s="9"/>
      <c r="L3" s="45" t="s">
        <v>9</v>
      </c>
      <c r="M3" s="9" t="s">
        <v>1</v>
      </c>
      <c r="N3" s="9" t="s">
        <v>2</v>
      </c>
      <c r="O3" s="9" t="s">
        <v>4</v>
      </c>
      <c r="P3" s="9"/>
      <c r="Q3" s="9"/>
      <c r="R3" s="9"/>
      <c r="S3" s="9"/>
      <c r="U3" s="45" t="s">
        <v>9</v>
      </c>
      <c r="V3" s="9" t="s">
        <v>1</v>
      </c>
      <c r="W3" s="9" t="s">
        <v>2</v>
      </c>
      <c r="X3" s="9" t="s">
        <v>4</v>
      </c>
      <c r="Y3" s="9"/>
      <c r="Z3" s="9"/>
      <c r="AA3" s="9"/>
      <c r="AB3" s="9"/>
    </row>
    <row r="4" spans="1:50" ht="19.899999999999999" customHeight="1">
      <c r="D4" s="10" t="s">
        <v>6</v>
      </c>
      <c r="E4" s="10" t="s">
        <v>6</v>
      </c>
      <c r="F4" s="10" t="s">
        <v>6</v>
      </c>
      <c r="G4" s="11"/>
      <c r="M4" s="10" t="s">
        <v>6</v>
      </c>
      <c r="N4" s="10" t="s">
        <v>6</v>
      </c>
      <c r="O4" s="10" t="s">
        <v>6</v>
      </c>
      <c r="P4" s="11"/>
      <c r="V4" s="10" t="s">
        <v>6</v>
      </c>
      <c r="W4" s="10" t="s">
        <v>6</v>
      </c>
      <c r="X4" s="10" t="s">
        <v>6</v>
      </c>
      <c r="Y4" s="11"/>
    </row>
    <row r="5" spans="1:50" ht="19.899999999999999" customHeight="1">
      <c r="B5" s="12"/>
      <c r="D5" s="13"/>
      <c r="E5" s="13"/>
      <c r="F5" s="13"/>
      <c r="H5" s="24" t="s">
        <v>17</v>
      </c>
      <c r="I5" s="24" t="s">
        <v>19</v>
      </c>
      <c r="J5" s="24" t="s">
        <v>18</v>
      </c>
      <c r="M5" s="13" t="s">
        <v>10</v>
      </c>
      <c r="N5" s="13" t="s">
        <v>11</v>
      </c>
      <c r="O5" s="13" t="s">
        <v>11</v>
      </c>
      <c r="Q5" s="24" t="s">
        <v>17</v>
      </c>
      <c r="R5" s="24" t="s">
        <v>19</v>
      </c>
      <c r="S5" s="24" t="s">
        <v>18</v>
      </c>
      <c r="V5" s="6" t="s">
        <v>12</v>
      </c>
      <c r="W5" s="6" t="s">
        <v>12</v>
      </c>
      <c r="X5" s="6" t="s">
        <v>12</v>
      </c>
      <c r="Z5" s="24" t="s">
        <v>17</v>
      </c>
      <c r="AA5" s="24" t="s">
        <v>19</v>
      </c>
      <c r="AB5" s="24" t="s">
        <v>18</v>
      </c>
      <c r="AQ5" s="33"/>
      <c r="AR5" s="33" t="s">
        <v>30</v>
      </c>
      <c r="AS5" s="12" t="s">
        <v>31</v>
      </c>
      <c r="AT5" s="12" t="s">
        <v>32</v>
      </c>
      <c r="AU5" s="12"/>
    </row>
    <row r="6" spans="1:50" ht="4.1500000000000004" customHeight="1">
      <c r="B6" s="8"/>
      <c r="C6" s="8"/>
      <c r="D6" s="8"/>
      <c r="E6" s="8"/>
      <c r="F6" s="8"/>
      <c r="K6" s="8"/>
      <c r="L6" s="8"/>
      <c r="M6" s="8"/>
      <c r="N6" s="8"/>
      <c r="O6" s="8"/>
      <c r="T6" s="8"/>
      <c r="U6" s="8"/>
      <c r="V6" s="8"/>
    </row>
    <row r="7" spans="1:50" ht="18">
      <c r="A7" s="2"/>
      <c r="B7" s="2" t="s">
        <v>20</v>
      </c>
      <c r="C7" s="8"/>
      <c r="D7" s="14">
        <v>168</v>
      </c>
      <c r="E7" s="14">
        <v>165.73</v>
      </c>
      <c r="F7" s="15">
        <v>192.2</v>
      </c>
      <c r="G7" s="25"/>
      <c r="H7" s="1">
        <f t="shared" ref="H7" si="0">AVERAGE(D7:F7)</f>
        <v>175.31000000000003</v>
      </c>
      <c r="I7" s="26">
        <f t="shared" ref="I7" si="1">STDEV(D7:F7)</f>
        <v>14.671138333476375</v>
      </c>
      <c r="J7" s="26">
        <f t="shared" ref="J7" si="2">I7/(COUNT(D7:F7))^(0.5)</f>
        <v>8.4703856661508237</v>
      </c>
      <c r="K7" s="8"/>
      <c r="L7" s="2" t="s">
        <v>20</v>
      </c>
      <c r="M7" s="14">
        <v>152.41999999999999</v>
      </c>
      <c r="N7" s="14">
        <v>143.22999999999999</v>
      </c>
      <c r="O7" s="14">
        <v>182.62</v>
      </c>
      <c r="P7" s="25"/>
      <c r="Q7" s="1">
        <f>AVERAGE(M7:O7)</f>
        <v>159.42333333333332</v>
      </c>
      <c r="R7" s="26">
        <f t="shared" ref="R7" si="3">STDEV(M7:O7)</f>
        <v>20.607717809921049</v>
      </c>
      <c r="S7" s="26">
        <f t="shared" ref="S7" si="4">R7/(COUNT(M7:O7))^(0.5)</f>
        <v>11.897871424941764</v>
      </c>
      <c r="T7" s="8"/>
      <c r="U7" s="2" t="s">
        <v>20</v>
      </c>
      <c r="V7" s="14">
        <v>150</v>
      </c>
      <c r="W7" s="14">
        <v>185.09</v>
      </c>
      <c r="X7" s="14">
        <v>148.13</v>
      </c>
      <c r="Y7" s="25"/>
      <c r="Z7" s="1">
        <f t="shared" ref="Z7" si="5">AVERAGE(V7:X7)</f>
        <v>161.07333333333335</v>
      </c>
      <c r="AA7" s="26">
        <f t="shared" ref="AA7" si="6">STDEV(V7:X7)</f>
        <v>20.820048831194637</v>
      </c>
      <c r="AB7" s="26">
        <f t="shared" ref="AB7" si="7">AA7/(COUNT(V7:X7))^(0.5)</f>
        <v>12.020460797231378</v>
      </c>
      <c r="AQ7" s="2" t="s">
        <v>24</v>
      </c>
      <c r="AR7" s="16">
        <f>AT7*100/AS7</f>
        <v>77.18521042767081</v>
      </c>
      <c r="AS7" s="14">
        <v>58.69</v>
      </c>
      <c r="AT7" s="14">
        <v>45.3</v>
      </c>
      <c r="AU7" s="14"/>
    </row>
    <row r="8" spans="1:50" ht="18">
      <c r="A8" s="2"/>
      <c r="B8" s="2" t="s">
        <v>21</v>
      </c>
      <c r="C8" s="8"/>
      <c r="D8" s="14">
        <v>146</v>
      </c>
      <c r="E8" s="14">
        <v>158.63</v>
      </c>
      <c r="F8" s="15">
        <v>177.31</v>
      </c>
      <c r="G8" s="25"/>
      <c r="H8" s="1">
        <f t="shared" ref="H8:H15" si="8">AVERAGE(D8:F8)</f>
        <v>160.64666666666668</v>
      </c>
      <c r="I8" s="26">
        <f t="shared" ref="I8:I15" si="9">STDEV(D8:F8)</f>
        <v>15.752118376057659</v>
      </c>
      <c r="J8" s="26">
        <f t="shared" ref="J8:J15" si="10">I8/(COUNT(D8:F8))^(0.5)</f>
        <v>9.0944897847237414</v>
      </c>
      <c r="K8" s="8"/>
      <c r="L8" s="2" t="s">
        <v>21</v>
      </c>
      <c r="M8" s="1">
        <v>147.30000000000001</v>
      </c>
      <c r="N8" s="14">
        <v>146.38</v>
      </c>
      <c r="O8" s="8">
        <v>201.43</v>
      </c>
      <c r="P8" s="25"/>
      <c r="Q8" s="1">
        <f t="shared" ref="Q8:Q15" si="11">AVERAGE(M8:O8)</f>
        <v>165.03666666666666</v>
      </c>
      <c r="R8" s="26">
        <f t="shared" ref="R8:R15" si="12">STDEV(M8:O8)</f>
        <v>31.520907876096022</v>
      </c>
      <c r="S8" s="26">
        <f t="shared" ref="S8:S15" si="13">R8/(COUNT(M8:O8))^(0.5)</f>
        <v>18.198604647365435</v>
      </c>
      <c r="T8" s="8"/>
      <c r="U8" s="2" t="s">
        <v>21</v>
      </c>
      <c r="V8" s="14">
        <v>153.61000000000001</v>
      </c>
      <c r="W8" s="14">
        <v>153.71</v>
      </c>
      <c r="X8" s="8">
        <v>154.16999999999999</v>
      </c>
      <c r="Y8" s="25"/>
      <c r="Z8" s="1">
        <f t="shared" ref="Z8:Z15" si="14">AVERAGE(V8:X8)</f>
        <v>153.83000000000001</v>
      </c>
      <c r="AA8" s="26">
        <f t="shared" ref="AA8:AA15" si="15">STDEV(V8:X8)</f>
        <v>0.29866369046134783</v>
      </c>
      <c r="AB8" s="26">
        <f t="shared" ref="AB8:AB15" si="16">AA8/(COUNT(V8:X8))^(0.5)</f>
        <v>0.17243356208502625</v>
      </c>
      <c r="AQ8" s="2" t="s">
        <v>25</v>
      </c>
      <c r="AR8" s="16">
        <f>100-AR7</f>
        <v>22.81478957232919</v>
      </c>
      <c r="AV8" s="14"/>
      <c r="AX8" s="12"/>
    </row>
    <row r="9" spans="1:50" ht="18">
      <c r="A9" s="2"/>
      <c r="B9" s="2" t="s">
        <v>22</v>
      </c>
      <c r="C9" s="8"/>
      <c r="D9" s="14">
        <v>202</v>
      </c>
      <c r="E9" s="14">
        <v>218.041</v>
      </c>
      <c r="F9" s="15">
        <v>250.89</v>
      </c>
      <c r="G9" s="25"/>
      <c r="H9" s="1">
        <f t="shared" si="8"/>
        <v>223.64366666666669</v>
      </c>
      <c r="I9" s="26">
        <f t="shared" si="9"/>
        <v>24.921886572515593</v>
      </c>
      <c r="J9" s="26">
        <f t="shared" si="10"/>
        <v>14.388657921355199</v>
      </c>
      <c r="K9" s="8"/>
      <c r="L9" s="2" t="s">
        <v>22</v>
      </c>
      <c r="M9" s="14">
        <v>190.37</v>
      </c>
      <c r="N9" s="14">
        <v>203.64</v>
      </c>
      <c r="O9" s="8">
        <v>237.34</v>
      </c>
      <c r="P9" s="25"/>
      <c r="Q9" s="1">
        <f t="shared" si="11"/>
        <v>210.45000000000002</v>
      </c>
      <c r="R9" s="26">
        <f t="shared" si="12"/>
        <v>24.214196249307971</v>
      </c>
      <c r="S9" s="26">
        <f t="shared" si="13"/>
        <v>13.980072722748384</v>
      </c>
      <c r="T9" s="8"/>
      <c r="U9" s="2" t="s">
        <v>22</v>
      </c>
      <c r="V9" s="14">
        <v>193.4</v>
      </c>
      <c r="W9" s="14">
        <v>239.22</v>
      </c>
      <c r="X9" s="8">
        <v>214.74</v>
      </c>
      <c r="Y9" s="25"/>
      <c r="Z9" s="1">
        <f t="shared" si="14"/>
        <v>215.78666666666666</v>
      </c>
      <c r="AA9" s="26">
        <f t="shared" si="15"/>
        <v>22.927924749818356</v>
      </c>
      <c r="AB9" s="26">
        <f t="shared" si="16"/>
        <v>13.237443526267111</v>
      </c>
      <c r="AV9" s="14"/>
      <c r="AX9" s="12"/>
    </row>
    <row r="10" spans="1:50">
      <c r="A10" s="2"/>
      <c r="B10" s="2" t="s">
        <v>23</v>
      </c>
      <c r="C10" s="8"/>
      <c r="D10" s="14">
        <v>180</v>
      </c>
      <c r="E10" s="14">
        <v>198.33</v>
      </c>
      <c r="F10" s="15">
        <v>211.1</v>
      </c>
      <c r="H10" s="1">
        <f t="shared" si="8"/>
        <v>196.47666666666669</v>
      </c>
      <c r="I10" s="26">
        <f t="shared" si="9"/>
        <v>15.632614411330348</v>
      </c>
      <c r="J10" s="26">
        <f t="shared" si="10"/>
        <v>9.0254941385191998</v>
      </c>
      <c r="K10" s="8"/>
      <c r="L10" s="2" t="s">
        <v>23</v>
      </c>
      <c r="M10" s="14">
        <v>183.16</v>
      </c>
      <c r="N10" s="14">
        <v>188.52</v>
      </c>
      <c r="O10" s="8">
        <v>228.48</v>
      </c>
      <c r="Q10" s="1">
        <f t="shared" si="11"/>
        <v>200.05333333333331</v>
      </c>
      <c r="R10" s="26">
        <f t="shared" si="12"/>
        <v>24.763661549402205</v>
      </c>
      <c r="S10" s="26">
        <f t="shared" si="13"/>
        <v>14.297306661668149</v>
      </c>
      <c r="T10" s="8"/>
      <c r="U10" s="2" t="s">
        <v>23</v>
      </c>
      <c r="V10" s="14">
        <v>190.5</v>
      </c>
      <c r="W10" s="14">
        <v>190.65</v>
      </c>
      <c r="X10" s="8">
        <v>185.11</v>
      </c>
      <c r="Z10" s="1">
        <f t="shared" si="14"/>
        <v>188.75333333333333</v>
      </c>
      <c r="AA10" s="26">
        <f t="shared" si="15"/>
        <v>3.1561104754639522</v>
      </c>
      <c r="AB10" s="26">
        <f t="shared" si="16"/>
        <v>1.8221812326013107</v>
      </c>
      <c r="AQ10" s="34" t="s">
        <v>33</v>
      </c>
      <c r="AS10" s="12" t="s">
        <v>34</v>
      </c>
      <c r="AT10" s="12" t="s">
        <v>28</v>
      </c>
      <c r="AU10" s="12" t="s">
        <v>27</v>
      </c>
      <c r="AV10" s="14"/>
      <c r="AX10" s="12"/>
    </row>
    <row r="11" spans="1:50">
      <c r="A11" s="2"/>
      <c r="B11" s="2" t="s">
        <v>35</v>
      </c>
      <c r="C11" s="14"/>
      <c r="D11" s="14">
        <v>81.19</v>
      </c>
      <c r="E11" s="14">
        <v>93.214936247723102</v>
      </c>
      <c r="F11" s="8">
        <v>75.121701255444535</v>
      </c>
      <c r="H11" s="1">
        <f t="shared" si="8"/>
        <v>83.175545834389212</v>
      </c>
      <c r="I11" s="26">
        <f t="shared" si="9"/>
        <v>9.2085874224442641</v>
      </c>
      <c r="J11" s="26">
        <f t="shared" si="10"/>
        <v>5.3165804272043982</v>
      </c>
      <c r="K11" s="8"/>
      <c r="L11" s="2" t="s">
        <v>35</v>
      </c>
      <c r="M11" s="14">
        <v>75.985332493476093</v>
      </c>
      <c r="N11" s="14">
        <v>85.139172825916006</v>
      </c>
      <c r="O11" s="8">
        <v>51.419558359621448</v>
      </c>
      <c r="Q11" s="1">
        <f t="shared" si="11"/>
        <v>70.848021226337849</v>
      </c>
      <c r="R11" s="26">
        <f t="shared" si="12"/>
        <v>17.436945696723537</v>
      </c>
      <c r="S11" s="26">
        <f t="shared" si="13"/>
        <v>10.067225291848221</v>
      </c>
      <c r="T11" s="8"/>
      <c r="U11" s="2" t="s">
        <v>35</v>
      </c>
      <c r="V11" s="1">
        <v>76.378074762734798</v>
      </c>
      <c r="W11" s="14">
        <v>89.821972358866205</v>
      </c>
      <c r="X11" s="8">
        <v>75.484370963575302</v>
      </c>
      <c r="Z11" s="1">
        <f t="shared" si="14"/>
        <v>80.561472695058782</v>
      </c>
      <c r="AA11" s="26">
        <f t="shared" si="15"/>
        <v>8.0322672476512675</v>
      </c>
      <c r="AB11" s="26">
        <f t="shared" si="16"/>
        <v>4.6374316576344743</v>
      </c>
      <c r="AQ11" s="27">
        <f>(AT11*100/AS11)</f>
        <v>7.9254079254079262</v>
      </c>
      <c r="AR11" s="33"/>
      <c r="AS11" s="14">
        <v>0.85799999999999998</v>
      </c>
      <c r="AT11" s="1">
        <v>6.8000000000000005E-2</v>
      </c>
      <c r="AU11" s="14">
        <v>0</v>
      </c>
      <c r="AX11" s="12"/>
    </row>
    <row r="12" spans="1:50" ht="18">
      <c r="B12" s="38" t="s">
        <v>36</v>
      </c>
      <c r="C12" s="14"/>
      <c r="D12" s="14">
        <v>18.809999999999999</v>
      </c>
      <c r="E12" s="14">
        <v>6.7850637522768702</v>
      </c>
      <c r="F12" s="8">
        <v>24.878298744555465</v>
      </c>
      <c r="G12" s="6"/>
      <c r="H12" s="1">
        <f t="shared" si="8"/>
        <v>16.824454165610778</v>
      </c>
      <c r="I12" s="26">
        <f t="shared" si="9"/>
        <v>9.2085874224442765</v>
      </c>
      <c r="J12" s="26">
        <f t="shared" si="10"/>
        <v>5.3165804272044053</v>
      </c>
      <c r="K12" s="8"/>
      <c r="L12" s="38" t="s">
        <v>36</v>
      </c>
      <c r="M12" s="14">
        <v>24.014667506523899</v>
      </c>
      <c r="N12" s="14">
        <v>14.860827174083999</v>
      </c>
      <c r="O12" s="14">
        <v>48.580441640378552</v>
      </c>
      <c r="P12" s="6"/>
      <c r="Q12" s="1">
        <f t="shared" si="11"/>
        <v>29.151978773662151</v>
      </c>
      <c r="R12" s="26">
        <f t="shared" si="12"/>
        <v>17.436945696723505</v>
      </c>
      <c r="S12" s="26">
        <f t="shared" si="13"/>
        <v>10.067225291848203</v>
      </c>
      <c r="T12" s="28"/>
      <c r="U12" s="38" t="s">
        <v>36</v>
      </c>
      <c r="V12" s="1">
        <v>23.621925237265199</v>
      </c>
      <c r="W12" s="14">
        <v>10.1780276411338</v>
      </c>
      <c r="X12" s="8">
        <v>24.515629036424698</v>
      </c>
      <c r="Y12" s="6"/>
      <c r="Z12" s="1">
        <f t="shared" si="14"/>
        <v>19.438527304941232</v>
      </c>
      <c r="AA12" s="26">
        <f t="shared" si="15"/>
        <v>8.0322672476512622</v>
      </c>
      <c r="AB12" s="26">
        <f t="shared" si="16"/>
        <v>4.6374316576344707</v>
      </c>
      <c r="AC12" s="6"/>
      <c r="AX12" s="14"/>
    </row>
    <row r="13" spans="1:50">
      <c r="B13" s="38" t="s">
        <v>26</v>
      </c>
      <c r="C13" s="8"/>
      <c r="D13" s="14">
        <v>230</v>
      </c>
      <c r="E13" s="14">
        <v>234.68600000000001</v>
      </c>
      <c r="F13" s="15">
        <v>247.81</v>
      </c>
      <c r="H13" s="1">
        <f t="shared" si="8"/>
        <v>237.49866666666671</v>
      </c>
      <c r="I13" s="26">
        <f t="shared" si="9"/>
        <v>9.2321365530051249</v>
      </c>
      <c r="J13" s="26">
        <f t="shared" si="10"/>
        <v>5.3301765240728933</v>
      </c>
      <c r="K13" s="8"/>
      <c r="L13" s="38" t="s">
        <v>26</v>
      </c>
      <c r="M13" s="14">
        <v>217.065</v>
      </c>
      <c r="N13" s="14">
        <v>240.1</v>
      </c>
      <c r="O13" s="14">
        <v>272.2</v>
      </c>
      <c r="Q13" s="1">
        <f t="shared" si="11"/>
        <v>243.12166666666667</v>
      </c>
      <c r="R13" s="26">
        <f t="shared" si="12"/>
        <v>27.691423010263179</v>
      </c>
      <c r="S13" s="26">
        <f t="shared" si="13"/>
        <v>15.987650529219245</v>
      </c>
      <c r="T13" s="8"/>
      <c r="U13" s="38" t="s">
        <v>26</v>
      </c>
      <c r="V13" s="12">
        <v>225.726</v>
      </c>
      <c r="W13" s="14">
        <v>265.76</v>
      </c>
      <c r="X13" s="8">
        <v>236.77</v>
      </c>
      <c r="Z13" s="1">
        <f t="shared" si="14"/>
        <v>242.75199999999998</v>
      </c>
      <c r="AA13" s="26">
        <f t="shared" si="15"/>
        <v>20.676521274140864</v>
      </c>
      <c r="AB13" s="26">
        <f t="shared" si="16"/>
        <v>11.937595123530253</v>
      </c>
      <c r="AQ13" s="34" t="s">
        <v>37</v>
      </c>
      <c r="AX13" s="14"/>
    </row>
    <row r="14" spans="1:50">
      <c r="B14" s="17" t="s">
        <v>38</v>
      </c>
      <c r="C14" s="8"/>
      <c r="D14" s="18">
        <v>19.559999999999999</v>
      </c>
      <c r="E14" s="19">
        <v>14.2272262026612</v>
      </c>
      <c r="F14" s="8">
        <v>25.164203612479476</v>
      </c>
      <c r="H14" s="1">
        <f t="shared" si="8"/>
        <v>19.650476605046894</v>
      </c>
      <c r="I14" s="26">
        <f t="shared" si="9"/>
        <v>5.4690500297368239</v>
      </c>
      <c r="J14" s="26">
        <f t="shared" si="10"/>
        <v>3.1575575068800861</v>
      </c>
      <c r="K14" s="8"/>
      <c r="L14" s="17" t="s">
        <v>38</v>
      </c>
      <c r="M14" s="14">
        <v>19.9108469539376</v>
      </c>
      <c r="N14" s="8">
        <v>8.6215797625193602</v>
      </c>
      <c r="O14" s="1">
        <v>6.9495694956949583</v>
      </c>
      <c r="Q14" s="1">
        <f t="shared" si="11"/>
        <v>11.827332070717306</v>
      </c>
      <c r="R14" s="26">
        <f t="shared" si="12"/>
        <v>7.0502705078262462</v>
      </c>
      <c r="S14" s="26">
        <f t="shared" si="13"/>
        <v>4.0704755755531634</v>
      </c>
      <c r="T14" s="8"/>
      <c r="U14" s="17" t="s">
        <v>38</v>
      </c>
      <c r="V14" s="14">
        <v>2.7797576621525302</v>
      </c>
      <c r="W14" s="8">
        <v>12.6379137412237</v>
      </c>
      <c r="X14" s="14">
        <v>19.809999999999999</v>
      </c>
      <c r="Z14" s="1">
        <f t="shared" si="14"/>
        <v>11.742557134458742</v>
      </c>
      <c r="AA14" s="26">
        <f t="shared" si="15"/>
        <v>8.5503529816851067</v>
      </c>
      <c r="AB14" s="26">
        <f t="shared" si="16"/>
        <v>4.9365485956422157</v>
      </c>
      <c r="AQ14" s="27">
        <f>(AU11*100/AS11)</f>
        <v>0</v>
      </c>
      <c r="AW14" s="8"/>
      <c r="AX14" s="14"/>
    </row>
    <row r="15" spans="1:50">
      <c r="B15" s="38" t="s">
        <v>39</v>
      </c>
      <c r="C15" s="8"/>
      <c r="D15" s="18">
        <v>2.68</v>
      </c>
      <c r="E15" s="20">
        <v>18.5772773797339</v>
      </c>
      <c r="F15" s="8">
        <v>7.8407224958949104</v>
      </c>
      <c r="H15" s="1">
        <f t="shared" si="8"/>
        <v>9.69933329187627</v>
      </c>
      <c r="I15" s="26">
        <f t="shared" si="9"/>
        <v>8.10997426569614</v>
      </c>
      <c r="J15" s="26">
        <f t="shared" si="10"/>
        <v>4.6822958254206046</v>
      </c>
      <c r="K15" s="8"/>
      <c r="L15" s="38" t="s">
        <v>39</v>
      </c>
      <c r="M15" s="14">
        <v>27.1916790490342</v>
      </c>
      <c r="N15" s="8">
        <v>20.237480640165199</v>
      </c>
      <c r="O15" s="1">
        <v>26.814268142681428</v>
      </c>
      <c r="Q15" s="1">
        <f t="shared" si="11"/>
        <v>24.747809277293609</v>
      </c>
      <c r="R15" s="26">
        <f t="shared" si="12"/>
        <v>3.9106147930004607</v>
      </c>
      <c r="S15" s="26">
        <f t="shared" si="13"/>
        <v>2.2577945034357487</v>
      </c>
      <c r="T15" s="8"/>
      <c r="U15" s="38" t="s">
        <v>39</v>
      </c>
      <c r="V15" s="14">
        <v>17.605131860299402</v>
      </c>
      <c r="W15" s="8">
        <v>11.033099297893701</v>
      </c>
      <c r="X15" s="8" t="s">
        <v>40</v>
      </c>
      <c r="Z15" s="1">
        <f t="shared" si="14"/>
        <v>14.31911557909655</v>
      </c>
      <c r="AA15" s="26">
        <f t="shared" si="15"/>
        <v>4.6471287910558816</v>
      </c>
      <c r="AB15" s="26">
        <f t="shared" si="16"/>
        <v>3.2860162812028562</v>
      </c>
      <c r="AQ15" s="14"/>
    </row>
    <row r="16" spans="1:50">
      <c r="B16" s="21"/>
      <c r="C16" s="8"/>
      <c r="D16" s="8"/>
      <c r="E16" s="8"/>
      <c r="F16" s="8"/>
      <c r="K16" s="8"/>
      <c r="L16" s="21"/>
      <c r="M16" s="14"/>
      <c r="N16" s="14"/>
      <c r="O16" s="14"/>
      <c r="T16" s="8"/>
      <c r="U16" s="21"/>
      <c r="V16" s="8"/>
      <c r="AQ16" s="14"/>
    </row>
    <row r="17" spans="1:47">
      <c r="B17" s="2"/>
      <c r="C17" s="8"/>
      <c r="D17" s="8"/>
      <c r="E17" s="8"/>
      <c r="F17" s="8"/>
      <c r="K17" s="8"/>
      <c r="L17" s="2"/>
      <c r="M17" s="8"/>
      <c r="N17" s="8"/>
      <c r="O17" s="8"/>
      <c r="T17" s="8"/>
      <c r="U17" s="2"/>
      <c r="V17" s="8"/>
      <c r="AQ17" s="14"/>
      <c r="AU17" s="12"/>
    </row>
    <row r="18" spans="1:47" ht="40.9" customHeight="1">
      <c r="B18" s="5" t="s">
        <v>8</v>
      </c>
      <c r="C18" s="6"/>
      <c r="D18" s="61" t="s">
        <v>0</v>
      </c>
      <c r="E18" s="61"/>
      <c r="F18" s="61"/>
      <c r="G18" s="37"/>
      <c r="H18" s="37"/>
      <c r="I18" s="37"/>
      <c r="J18" s="37"/>
      <c r="K18" s="6"/>
      <c r="L18" s="5" t="s">
        <v>8</v>
      </c>
      <c r="M18" s="62" t="s">
        <v>44</v>
      </c>
      <c r="N18" s="61"/>
      <c r="O18" s="61"/>
      <c r="P18" s="37"/>
      <c r="Q18" s="37"/>
      <c r="R18" s="37"/>
      <c r="S18" s="37"/>
      <c r="U18" s="5" t="s">
        <v>8</v>
      </c>
      <c r="V18" s="63" t="s">
        <v>47</v>
      </c>
      <c r="W18" s="61"/>
      <c r="X18" s="61"/>
      <c r="Y18" s="37"/>
      <c r="Z18" s="37"/>
      <c r="AA18" s="37"/>
      <c r="AB18" s="37"/>
      <c r="AU18" s="12"/>
    </row>
    <row r="19" spans="1:47" ht="4.1500000000000004" customHeight="1">
      <c r="B19" s="8"/>
      <c r="C19" s="6"/>
      <c r="D19" s="37"/>
      <c r="E19" s="37"/>
      <c r="F19" s="37"/>
      <c r="G19" s="37"/>
      <c r="H19" s="37"/>
      <c r="I19" s="37"/>
      <c r="J19" s="37"/>
      <c r="K19" s="6"/>
      <c r="L19" s="8"/>
      <c r="M19" s="37"/>
      <c r="N19" s="37"/>
      <c r="O19" s="37"/>
      <c r="P19" s="37"/>
      <c r="Q19" s="37"/>
      <c r="R19" s="37"/>
      <c r="S19" s="37"/>
      <c r="U19" s="8"/>
      <c r="V19" s="37"/>
      <c r="W19" s="37"/>
      <c r="X19" s="37"/>
      <c r="Y19" s="37"/>
      <c r="Z19" s="37"/>
      <c r="AA19" s="37"/>
      <c r="AB19" s="37"/>
    </row>
    <row r="20" spans="1:47" ht="28.9" customHeight="1">
      <c r="B20" s="45" t="s">
        <v>15</v>
      </c>
      <c r="D20" s="9" t="s">
        <v>1</v>
      </c>
      <c r="E20" s="9" t="s">
        <v>2</v>
      </c>
      <c r="F20" s="9" t="s">
        <v>4</v>
      </c>
      <c r="G20" s="9"/>
      <c r="H20" s="9"/>
      <c r="I20" s="9"/>
      <c r="J20" s="9"/>
      <c r="L20" s="45" t="s">
        <v>15</v>
      </c>
      <c r="M20" s="9" t="s">
        <v>1</v>
      </c>
      <c r="N20" s="9" t="s">
        <v>2</v>
      </c>
      <c r="O20" s="9" t="s">
        <v>4</v>
      </c>
      <c r="P20" s="9"/>
      <c r="Q20" s="9"/>
      <c r="R20" s="9"/>
      <c r="S20" s="9"/>
      <c r="U20" s="45" t="s">
        <v>15</v>
      </c>
      <c r="V20" s="9" t="s">
        <v>1</v>
      </c>
      <c r="W20" s="9" t="s">
        <v>2</v>
      </c>
      <c r="X20" s="9" t="s">
        <v>4</v>
      </c>
      <c r="Y20" s="9"/>
      <c r="Z20" s="9"/>
      <c r="AA20" s="9"/>
      <c r="AB20" s="9"/>
    </row>
    <row r="21" spans="1:47" ht="19.899999999999999" customHeight="1">
      <c r="D21" s="10" t="s">
        <v>6</v>
      </c>
      <c r="E21" s="10" t="s">
        <v>6</v>
      </c>
      <c r="F21" s="10" t="s">
        <v>6</v>
      </c>
      <c r="G21" s="11"/>
      <c r="M21" s="10" t="s">
        <v>6</v>
      </c>
      <c r="N21" s="10" t="s">
        <v>6</v>
      </c>
      <c r="O21" s="10" t="s">
        <v>6</v>
      </c>
      <c r="P21" s="11"/>
      <c r="V21" s="10" t="s">
        <v>6</v>
      </c>
      <c r="W21" s="10" t="s">
        <v>6</v>
      </c>
      <c r="X21" s="10" t="s">
        <v>6</v>
      </c>
      <c r="Y21" s="11"/>
    </row>
    <row r="22" spans="1:47" ht="19.899999999999999" customHeight="1">
      <c r="D22" s="13"/>
      <c r="E22" s="13"/>
      <c r="F22" s="13"/>
      <c r="H22" s="24" t="s">
        <v>17</v>
      </c>
      <c r="I22" s="24" t="s">
        <v>19</v>
      </c>
      <c r="J22" s="24" t="s">
        <v>18</v>
      </c>
      <c r="M22" s="13" t="s">
        <v>10</v>
      </c>
      <c r="N22" s="13" t="s">
        <v>11</v>
      </c>
      <c r="O22" s="13" t="s">
        <v>11</v>
      </c>
      <c r="Q22" s="24" t="s">
        <v>17</v>
      </c>
      <c r="R22" s="24" t="s">
        <v>19</v>
      </c>
      <c r="S22" s="24" t="s">
        <v>18</v>
      </c>
      <c r="V22" s="6" t="s">
        <v>12</v>
      </c>
      <c r="W22" s="6" t="s">
        <v>12</v>
      </c>
      <c r="X22" s="6" t="s">
        <v>12</v>
      </c>
      <c r="Z22" s="24" t="s">
        <v>17</v>
      </c>
      <c r="AA22" s="24" t="s">
        <v>19</v>
      </c>
      <c r="AB22" s="24" t="s">
        <v>18</v>
      </c>
    </row>
    <row r="23" spans="1:47" ht="4.1500000000000004" customHeight="1">
      <c r="B23" s="8"/>
      <c r="C23" s="8"/>
      <c r="D23" s="8"/>
      <c r="E23" s="8"/>
      <c r="F23" s="8"/>
      <c r="K23" s="8"/>
      <c r="L23" s="8"/>
      <c r="M23" s="8"/>
      <c r="N23" s="8"/>
      <c r="O23" s="8"/>
      <c r="T23" s="8"/>
      <c r="U23" s="8"/>
      <c r="V23" s="8"/>
    </row>
    <row r="24" spans="1:47" ht="18">
      <c r="A24" s="2"/>
      <c r="B24" s="2" t="s">
        <v>20</v>
      </c>
      <c r="C24" s="8"/>
      <c r="D24" s="14">
        <v>190.92</v>
      </c>
      <c r="E24" s="14">
        <v>190.07</v>
      </c>
      <c r="F24" s="14">
        <v>208.12</v>
      </c>
      <c r="G24" s="25"/>
      <c r="H24" s="1">
        <f t="shared" ref="H24:H32" si="17">AVERAGE(D24:F24)</f>
        <v>196.37</v>
      </c>
      <c r="I24" s="26">
        <f t="shared" ref="I24:I32" si="18">STDEV(D24:F24)</f>
        <v>10.184669852282898</v>
      </c>
      <c r="J24" s="26">
        <f t="shared" ref="J24:J32" si="19">I24/(COUNT(D24:F24))^(0.5)</f>
        <v>5.8801218808229976</v>
      </c>
      <c r="K24" s="8"/>
      <c r="L24" s="2" t="s">
        <v>20</v>
      </c>
      <c r="M24" s="8">
        <v>186.92</v>
      </c>
      <c r="N24" s="14">
        <v>167.94</v>
      </c>
      <c r="O24" s="14">
        <v>183.64</v>
      </c>
      <c r="P24" s="25"/>
      <c r="Q24" s="1">
        <f>AVERAGE(M24:O24)</f>
        <v>179.5</v>
      </c>
      <c r="R24" s="26">
        <f t="shared" ref="R24:R32" si="20">STDEV(M24:O24)</f>
        <v>10.144693193980777</v>
      </c>
      <c r="S24" s="26">
        <f t="shared" ref="S24:S32" si="21">R24/(COUNT(M24:O24))^(0.5)</f>
        <v>5.8570413463909663</v>
      </c>
      <c r="T24" s="8"/>
      <c r="U24" s="2" t="s">
        <v>20</v>
      </c>
      <c r="V24" s="14">
        <v>174.76</v>
      </c>
      <c r="W24" s="14">
        <v>200.5</v>
      </c>
      <c r="X24" s="14">
        <v>161.6</v>
      </c>
      <c r="Y24" s="25"/>
      <c r="Z24" s="1">
        <f t="shared" ref="Z24:Z32" si="22">AVERAGE(V24:X24)</f>
        <v>178.95333333333335</v>
      </c>
      <c r="AA24" s="26">
        <f t="shared" ref="AA24:AA32" si="23">STDEV(V24:X24)</f>
        <v>19.78611971391393</v>
      </c>
      <c r="AB24" s="26">
        <f t="shared" ref="AB24:AB32" si="24">AA24/(COUNT(V24:X24))^(0.5)</f>
        <v>11.42352154304637</v>
      </c>
    </row>
    <row r="25" spans="1:47" ht="18">
      <c r="A25" s="2"/>
      <c r="B25" s="2" t="s">
        <v>21</v>
      </c>
      <c r="C25" s="8"/>
      <c r="D25" s="14">
        <v>158.79</v>
      </c>
      <c r="E25" s="14">
        <v>180.34</v>
      </c>
      <c r="F25" s="8">
        <v>185.1</v>
      </c>
      <c r="G25" s="25"/>
      <c r="H25" s="1">
        <f t="shared" si="17"/>
        <v>174.74333333333334</v>
      </c>
      <c r="I25" s="26">
        <f t="shared" si="18"/>
        <v>14.019487627346921</v>
      </c>
      <c r="J25" s="26">
        <f t="shared" si="19"/>
        <v>8.0941549555493726</v>
      </c>
      <c r="K25" s="8"/>
      <c r="L25" s="2" t="s">
        <v>21</v>
      </c>
      <c r="M25" s="8">
        <v>168.49</v>
      </c>
      <c r="N25" s="14">
        <v>174.62</v>
      </c>
      <c r="O25" s="14">
        <v>202.26</v>
      </c>
      <c r="P25" s="25"/>
      <c r="Q25" s="1">
        <f t="shared" ref="Q25:Q32" si="25">AVERAGE(M25:O25)</f>
        <v>181.79</v>
      </c>
      <c r="R25" s="26">
        <f t="shared" si="20"/>
        <v>17.990550297308854</v>
      </c>
      <c r="S25" s="26">
        <f t="shared" si="21"/>
        <v>10.386849057020768</v>
      </c>
      <c r="T25" s="8"/>
      <c r="U25" s="2" t="s">
        <v>21</v>
      </c>
      <c r="V25" s="14">
        <v>164.7</v>
      </c>
      <c r="W25" s="14">
        <v>189.36</v>
      </c>
      <c r="X25" s="14">
        <v>167.52</v>
      </c>
      <c r="Y25" s="25"/>
      <c r="Z25" s="1">
        <f t="shared" si="22"/>
        <v>173.86</v>
      </c>
      <c r="AA25" s="26">
        <f t="shared" si="23"/>
        <v>13.497244163161614</v>
      </c>
      <c r="AB25" s="26">
        <f t="shared" si="24"/>
        <v>7.7926375509194639</v>
      </c>
    </row>
    <row r="26" spans="1:47" ht="18">
      <c r="A26" s="2"/>
      <c r="B26" s="2" t="s">
        <v>22</v>
      </c>
      <c r="C26" s="8"/>
      <c r="D26" s="14">
        <v>236.55</v>
      </c>
      <c r="E26" s="14">
        <v>254.48</v>
      </c>
      <c r="F26" s="8">
        <v>265.41000000000003</v>
      </c>
      <c r="G26" s="25"/>
      <c r="H26" s="1">
        <f t="shared" si="17"/>
        <v>252.14666666666668</v>
      </c>
      <c r="I26" s="26">
        <f t="shared" si="18"/>
        <v>14.570800710095979</v>
      </c>
      <c r="J26" s="26">
        <f t="shared" si="19"/>
        <v>8.4124557122823038</v>
      </c>
      <c r="K26" s="8"/>
      <c r="L26" s="2" t="s">
        <v>22</v>
      </c>
      <c r="M26" s="8">
        <v>227.65700000000001</v>
      </c>
      <c r="N26" s="14">
        <v>215.46</v>
      </c>
      <c r="O26" s="14">
        <v>242.01300000000001</v>
      </c>
      <c r="P26" s="25"/>
      <c r="Q26" s="1">
        <f t="shared" si="25"/>
        <v>228.37666666666667</v>
      </c>
      <c r="R26" s="26">
        <f t="shared" si="20"/>
        <v>13.29112080801816</v>
      </c>
      <c r="S26" s="26">
        <f t="shared" si="21"/>
        <v>7.6736321763411217</v>
      </c>
      <c r="T26" s="8"/>
      <c r="U26" s="2" t="s">
        <v>22</v>
      </c>
      <c r="V26" s="14">
        <v>215.12</v>
      </c>
      <c r="W26" s="14">
        <v>253.43</v>
      </c>
      <c r="X26" s="8">
        <v>236.46</v>
      </c>
      <c r="Y26" s="25"/>
      <c r="Z26" s="1">
        <f t="shared" si="22"/>
        <v>235.00333333333333</v>
      </c>
      <c r="AA26" s="26">
        <f t="shared" si="23"/>
        <v>19.196495339861738</v>
      </c>
      <c r="AB26" s="26">
        <f t="shared" si="24"/>
        <v>11.083101751966572</v>
      </c>
    </row>
    <row r="27" spans="1:47">
      <c r="A27" s="2"/>
      <c r="B27" s="2" t="s">
        <v>23</v>
      </c>
      <c r="C27" s="8"/>
      <c r="D27" s="14">
        <v>196.26</v>
      </c>
      <c r="E27" s="14">
        <v>215.16</v>
      </c>
      <c r="F27" s="8">
        <v>223.33</v>
      </c>
      <c r="H27" s="1">
        <f t="shared" si="17"/>
        <v>211.58333333333334</v>
      </c>
      <c r="I27" s="26">
        <f t="shared" si="18"/>
        <v>13.884906673555053</v>
      </c>
      <c r="J27" s="26">
        <f t="shared" si="19"/>
        <v>8.0164546056498409</v>
      </c>
      <c r="K27" s="8"/>
      <c r="L27" s="2" t="s">
        <v>23</v>
      </c>
      <c r="M27" s="8">
        <v>206.03899999999999</v>
      </c>
      <c r="N27" s="14">
        <v>216.36</v>
      </c>
      <c r="O27" s="14">
        <v>224.28</v>
      </c>
      <c r="Q27" s="1">
        <f t="shared" si="25"/>
        <v>215.55966666666666</v>
      </c>
      <c r="R27" s="26">
        <f t="shared" si="20"/>
        <v>9.1467983651840434</v>
      </c>
      <c r="S27" s="26">
        <f t="shared" si="21"/>
        <v>5.2809064983622367</v>
      </c>
      <c r="T27" s="8"/>
      <c r="U27" s="2" t="s">
        <v>23</v>
      </c>
      <c r="V27" s="14">
        <v>202.68</v>
      </c>
      <c r="W27" s="14">
        <v>225.09</v>
      </c>
      <c r="X27" s="8">
        <v>199.36</v>
      </c>
      <c r="Z27" s="1">
        <f t="shared" si="22"/>
        <v>209.04333333333332</v>
      </c>
      <c r="AA27" s="26">
        <f t="shared" si="23"/>
        <v>13.995614789402186</v>
      </c>
      <c r="AB27" s="26">
        <f t="shared" si="24"/>
        <v>8.0803719661356599</v>
      </c>
    </row>
    <row r="28" spans="1:47">
      <c r="A28" s="2"/>
      <c r="B28" s="2" t="s">
        <v>35</v>
      </c>
      <c r="C28" s="23"/>
      <c r="D28" s="14">
        <v>82.136785917671801</v>
      </c>
      <c r="E28" s="14">
        <v>94.426676289837005</v>
      </c>
      <c r="F28" s="8">
        <v>67.034602505270996</v>
      </c>
      <c r="H28" s="1">
        <f t="shared" si="17"/>
        <v>81.19935490425992</v>
      </c>
      <c r="I28" s="26">
        <f t="shared" si="18"/>
        <v>13.720076866893251</v>
      </c>
      <c r="J28" s="26">
        <f t="shared" si="19"/>
        <v>7.9212900724031758</v>
      </c>
      <c r="K28" s="8"/>
      <c r="L28" s="2" t="s">
        <v>35</v>
      </c>
      <c r="M28" s="8">
        <v>61.486614919122403</v>
      </c>
      <c r="N28" s="14">
        <v>70.203465566717298</v>
      </c>
      <c r="O28" s="14">
        <v>47.703703703703702</v>
      </c>
      <c r="Q28" s="1">
        <f t="shared" si="25"/>
        <v>59.797928063181132</v>
      </c>
      <c r="R28" s="26">
        <f t="shared" si="20"/>
        <v>11.34453914648596</v>
      </c>
      <c r="S28" s="26">
        <f t="shared" si="21"/>
        <v>6.549772730055917</v>
      </c>
      <c r="T28" s="8"/>
      <c r="U28" s="2" t="s">
        <v>35</v>
      </c>
      <c r="V28" s="1">
        <v>72.7925644275454</v>
      </c>
      <c r="W28" s="14">
        <v>83.757493496210799</v>
      </c>
      <c r="X28" s="8">
        <v>67.226294632300778</v>
      </c>
      <c r="Z28" s="1">
        <f t="shared" si="22"/>
        <v>74.592117518685654</v>
      </c>
      <c r="AA28" s="26">
        <f t="shared" si="23"/>
        <v>8.4112381648250416</v>
      </c>
      <c r="AB28" s="26">
        <f t="shared" si="24"/>
        <v>4.8562306186797919</v>
      </c>
    </row>
    <row r="29" spans="1:47" s="8" customFormat="1" ht="18">
      <c r="B29" s="51" t="s">
        <v>36</v>
      </c>
      <c r="C29" s="23"/>
      <c r="D29" s="14">
        <v>17.863384076633402</v>
      </c>
      <c r="E29" s="14">
        <v>5.5733237101630397</v>
      </c>
      <c r="F29" s="8">
        <v>32.965397494729004</v>
      </c>
      <c r="G29" s="28"/>
      <c r="H29" s="8">
        <f t="shared" si="17"/>
        <v>18.800701760508481</v>
      </c>
      <c r="I29" s="26">
        <f t="shared" si="18"/>
        <v>13.720071059770616</v>
      </c>
      <c r="J29" s="26">
        <f t="shared" si="19"/>
        <v>7.9212867196593599</v>
      </c>
      <c r="L29" s="51" t="s">
        <v>36</v>
      </c>
      <c r="M29" s="8">
        <v>38.513385080877597</v>
      </c>
      <c r="N29" s="14">
        <v>29.796534433282702</v>
      </c>
      <c r="O29" s="14">
        <v>52.296296296296298</v>
      </c>
      <c r="P29" s="28"/>
      <c r="Q29" s="8">
        <f t="shared" si="25"/>
        <v>40.202071936818868</v>
      </c>
      <c r="R29" s="26">
        <f t="shared" si="20"/>
        <v>11.344539146485921</v>
      </c>
      <c r="S29" s="26">
        <f t="shared" si="21"/>
        <v>6.5497727300558948</v>
      </c>
      <c r="T29" s="28"/>
      <c r="U29" s="51" t="s">
        <v>36</v>
      </c>
      <c r="V29" s="8">
        <v>27.2074355724546</v>
      </c>
      <c r="W29" s="14">
        <v>16.242506503789201</v>
      </c>
      <c r="X29" s="8">
        <v>32.773705367699222</v>
      </c>
      <c r="Y29" s="28"/>
      <c r="Z29" s="8">
        <f t="shared" si="22"/>
        <v>25.407882481314342</v>
      </c>
      <c r="AA29" s="26">
        <f t="shared" si="23"/>
        <v>8.4112381648250487</v>
      </c>
      <c r="AB29" s="26">
        <f t="shared" si="24"/>
        <v>4.8562306186797963</v>
      </c>
      <c r="AC29" s="28"/>
      <c r="AD29" s="52"/>
      <c r="AG29" s="52"/>
      <c r="AH29" s="53"/>
      <c r="AI29" s="54"/>
      <c r="AJ29" s="52"/>
      <c r="AK29" s="53"/>
      <c r="AL29" s="54"/>
      <c r="AM29" s="52"/>
      <c r="AN29" s="53"/>
      <c r="AO29" s="54"/>
    </row>
    <row r="30" spans="1:47" s="8" customFormat="1">
      <c r="B30" s="51" t="s">
        <v>26</v>
      </c>
      <c r="D30" s="14">
        <v>236.233</v>
      </c>
      <c r="E30" s="14">
        <v>258.14999999999998</v>
      </c>
      <c r="F30" s="14">
        <v>263.23</v>
      </c>
      <c r="H30" s="8">
        <f t="shared" si="17"/>
        <v>252.53766666666669</v>
      </c>
      <c r="I30" s="26">
        <f t="shared" si="18"/>
        <v>14.34688873356636</v>
      </c>
      <c r="J30" s="26">
        <f t="shared" si="19"/>
        <v>8.2831800723581477</v>
      </c>
      <c r="L30" s="51" t="s">
        <v>26</v>
      </c>
      <c r="M30" s="8">
        <v>253.34200000000001</v>
      </c>
      <c r="N30" s="14">
        <v>261.52</v>
      </c>
      <c r="O30" s="14">
        <v>268.75</v>
      </c>
      <c r="Q30" s="8">
        <f t="shared" si="25"/>
        <v>261.20400000000001</v>
      </c>
      <c r="R30" s="26">
        <f t="shared" si="20"/>
        <v>7.7088590595495967</v>
      </c>
      <c r="S30" s="26">
        <f t="shared" si="21"/>
        <v>4.4507118531758456</v>
      </c>
      <c r="U30" s="51" t="s">
        <v>26</v>
      </c>
      <c r="V30" s="14">
        <v>238.6</v>
      </c>
      <c r="W30" s="14">
        <v>272.95999999999998</v>
      </c>
      <c r="X30" s="8">
        <v>251.43</v>
      </c>
      <c r="Z30" s="8">
        <f t="shared" si="22"/>
        <v>254.33</v>
      </c>
      <c r="AA30" s="26">
        <f t="shared" si="23"/>
        <v>17.362600611659524</v>
      </c>
      <c r="AB30" s="26">
        <f t="shared" si="24"/>
        <v>10.024302136973587</v>
      </c>
      <c r="AD30" s="52"/>
      <c r="AG30" s="52"/>
      <c r="AH30" s="53"/>
      <c r="AI30" s="54"/>
      <c r="AJ30" s="52"/>
      <c r="AK30" s="53"/>
      <c r="AL30" s="54"/>
      <c r="AM30" s="52"/>
      <c r="AN30" s="53"/>
      <c r="AO30" s="54"/>
    </row>
    <row r="31" spans="1:47" s="8" customFormat="1">
      <c r="B31" s="55" t="s">
        <v>38</v>
      </c>
      <c r="D31" s="14">
        <v>27.15</v>
      </c>
      <c r="E31" s="14">
        <v>11.4788004136505</v>
      </c>
      <c r="F31" s="8">
        <v>30.066722268557125</v>
      </c>
      <c r="H31" s="8">
        <f t="shared" si="17"/>
        <v>22.898507560735876</v>
      </c>
      <c r="I31" s="26">
        <f t="shared" si="18"/>
        <v>9.996704491574647</v>
      </c>
      <c r="J31" s="26">
        <f t="shared" si="19"/>
        <v>5.7716000292197638</v>
      </c>
      <c r="L31" s="55" t="s">
        <v>38</v>
      </c>
      <c r="M31" s="8">
        <v>36.763005780346802</v>
      </c>
      <c r="N31" s="8">
        <v>11.4481969089868</v>
      </c>
      <c r="O31" s="8">
        <v>5.2375152253349571</v>
      </c>
      <c r="Q31" s="8">
        <f t="shared" si="25"/>
        <v>17.816239304889521</v>
      </c>
      <c r="R31" s="26">
        <f t="shared" si="20"/>
        <v>16.699644057600331</v>
      </c>
      <c r="S31" s="26">
        <f t="shared" si="21"/>
        <v>9.6415439920264863</v>
      </c>
      <c r="U31" s="55" t="s">
        <v>38</v>
      </c>
      <c r="V31" s="8">
        <v>18.989071038251399</v>
      </c>
      <c r="W31" s="8">
        <v>15.897939156035299</v>
      </c>
      <c r="X31" s="8">
        <v>22.104644326866548</v>
      </c>
      <c r="Z31" s="8">
        <f t="shared" si="22"/>
        <v>18.997218173717751</v>
      </c>
      <c r="AA31" s="26">
        <f t="shared" si="23"/>
        <v>3.1033606060636738</v>
      </c>
      <c r="AB31" s="26">
        <f t="shared" si="24"/>
        <v>1.7917260813033424</v>
      </c>
      <c r="AD31" s="52"/>
      <c r="AG31" s="52"/>
      <c r="AH31" s="53"/>
      <c r="AI31" s="54"/>
      <c r="AJ31" s="52"/>
      <c r="AK31" s="53"/>
      <c r="AL31" s="54"/>
      <c r="AM31" s="52"/>
      <c r="AN31" s="53"/>
      <c r="AO31" s="54"/>
    </row>
    <row r="32" spans="1:47" s="8" customFormat="1">
      <c r="B32" s="51" t="s">
        <v>39</v>
      </c>
      <c r="D32" s="14">
        <v>2.54</v>
      </c>
      <c r="E32" s="8">
        <v>18.459152016546</v>
      </c>
      <c r="F32" s="8">
        <v>11.551292743953296</v>
      </c>
      <c r="H32" s="8">
        <f t="shared" si="17"/>
        <v>10.850148253499766</v>
      </c>
      <c r="I32" s="26">
        <f t="shared" si="18"/>
        <v>7.9827033596924517</v>
      </c>
      <c r="J32" s="26">
        <f t="shared" si="19"/>
        <v>4.6088159335793675</v>
      </c>
      <c r="L32" s="51" t="s">
        <v>39</v>
      </c>
      <c r="M32" s="8">
        <v>40.462427745664698</v>
      </c>
      <c r="N32" s="8">
        <v>27.933600457927898</v>
      </c>
      <c r="O32" s="14">
        <v>25.578562728380025</v>
      </c>
      <c r="Q32" s="8">
        <f t="shared" si="25"/>
        <v>31.32486364399087</v>
      </c>
      <c r="R32" s="26">
        <f t="shared" si="20"/>
        <v>8.0004911699874732</v>
      </c>
      <c r="S32" s="26">
        <f t="shared" si="21"/>
        <v>4.6190857306414923</v>
      </c>
      <c r="U32" s="51" t="s">
        <v>39</v>
      </c>
      <c r="V32" s="8">
        <v>3.0054644808743198</v>
      </c>
      <c r="W32" s="8">
        <v>14.4259077526987</v>
      </c>
      <c r="X32" s="8" t="s">
        <v>40</v>
      </c>
      <c r="Z32" s="8">
        <f t="shared" si="22"/>
        <v>8.715686116786511</v>
      </c>
      <c r="AA32" s="26">
        <f t="shared" si="23"/>
        <v>8.0754728816632984</v>
      </c>
      <c r="AB32" s="26">
        <f t="shared" si="24"/>
        <v>5.7102216359121876</v>
      </c>
      <c r="AD32" s="52"/>
      <c r="AG32" s="52"/>
      <c r="AH32" s="53"/>
      <c r="AI32" s="54"/>
      <c r="AJ32" s="52"/>
      <c r="AK32" s="53"/>
      <c r="AL32" s="54"/>
      <c r="AM32" s="52"/>
      <c r="AN32" s="53"/>
      <c r="AO32" s="54"/>
    </row>
    <row r="33" spans="1:41">
      <c r="B33" s="21"/>
      <c r="C33" s="8"/>
      <c r="D33" s="8"/>
      <c r="E33" s="14"/>
      <c r="F33" s="14"/>
      <c r="K33" s="8"/>
      <c r="L33" s="21"/>
      <c r="M33" s="8"/>
      <c r="N33" s="14"/>
      <c r="O33" s="14"/>
      <c r="T33" s="8"/>
      <c r="U33" s="21"/>
      <c r="V33" s="8"/>
    </row>
    <row r="34" spans="1:41">
      <c r="B34" s="2"/>
      <c r="C34" s="8"/>
      <c r="D34" s="8"/>
      <c r="E34" s="14"/>
      <c r="F34" s="12"/>
      <c r="K34" s="8"/>
      <c r="L34" s="2"/>
      <c r="M34" s="8"/>
      <c r="N34" s="8"/>
      <c r="O34" s="8"/>
      <c r="T34" s="8"/>
      <c r="U34" s="2"/>
      <c r="V34" s="8"/>
    </row>
    <row r="35" spans="1:41" ht="40.9" customHeight="1">
      <c r="B35" s="5" t="s">
        <v>8</v>
      </c>
      <c r="C35" s="6"/>
      <c r="D35" s="61" t="s">
        <v>0</v>
      </c>
      <c r="E35" s="61"/>
      <c r="F35" s="61"/>
      <c r="G35" s="37"/>
      <c r="H35" s="37"/>
      <c r="I35" s="37"/>
      <c r="J35" s="37"/>
      <c r="K35" s="6"/>
      <c r="L35" s="5" t="s">
        <v>8</v>
      </c>
      <c r="M35" s="62" t="s">
        <v>44</v>
      </c>
      <c r="N35" s="61"/>
      <c r="O35" s="61"/>
      <c r="P35" s="37"/>
      <c r="Q35" s="37"/>
      <c r="R35" s="37"/>
      <c r="S35" s="37"/>
      <c r="U35" s="5" t="s">
        <v>8</v>
      </c>
      <c r="V35" s="63" t="s">
        <v>47</v>
      </c>
      <c r="W35" s="61"/>
      <c r="X35" s="61"/>
      <c r="Y35" s="37"/>
      <c r="Z35" s="37"/>
      <c r="AA35" s="37"/>
      <c r="AB35" s="37"/>
    </row>
    <row r="36" spans="1:41" ht="4.1500000000000004" customHeight="1">
      <c r="B36" s="8"/>
      <c r="C36" s="6"/>
      <c r="D36" s="37"/>
      <c r="E36" s="37"/>
      <c r="F36" s="37"/>
      <c r="G36" s="37"/>
      <c r="H36" s="37"/>
      <c r="I36" s="37"/>
      <c r="J36" s="37"/>
      <c r="K36" s="6"/>
      <c r="L36" s="8"/>
      <c r="M36" s="37"/>
      <c r="N36" s="37"/>
      <c r="O36" s="37"/>
      <c r="P36" s="37"/>
      <c r="Q36" s="37"/>
      <c r="R36" s="37"/>
      <c r="S36" s="37"/>
      <c r="U36" s="8"/>
      <c r="V36" s="37"/>
      <c r="W36" s="37"/>
      <c r="X36" s="37"/>
      <c r="Y36" s="37"/>
      <c r="Z36" s="37"/>
      <c r="AA36" s="37"/>
      <c r="AB36" s="37"/>
    </row>
    <row r="37" spans="1:41" ht="28.9" customHeight="1">
      <c r="B37" s="45" t="s">
        <v>16</v>
      </c>
      <c r="D37" s="9" t="s">
        <v>1</v>
      </c>
      <c r="E37" s="9" t="s">
        <v>2</v>
      </c>
      <c r="F37" s="9" t="s">
        <v>4</v>
      </c>
      <c r="G37" s="9"/>
      <c r="H37" s="9"/>
      <c r="I37" s="9"/>
      <c r="J37" s="9"/>
      <c r="L37" s="45" t="s">
        <v>16</v>
      </c>
      <c r="M37" s="9" t="s">
        <v>1</v>
      </c>
      <c r="N37" s="9" t="s">
        <v>2</v>
      </c>
      <c r="O37" s="9" t="s">
        <v>4</v>
      </c>
      <c r="P37" s="9"/>
      <c r="Q37" s="9"/>
      <c r="R37" s="9"/>
      <c r="S37" s="9"/>
      <c r="U37" s="45" t="s">
        <v>16</v>
      </c>
      <c r="V37" s="9" t="s">
        <v>1</v>
      </c>
      <c r="W37" s="9" t="s">
        <v>2</v>
      </c>
      <c r="X37" s="9" t="s">
        <v>4</v>
      </c>
      <c r="Y37" s="9"/>
      <c r="Z37" s="9"/>
      <c r="AA37" s="9"/>
      <c r="AB37" s="9"/>
    </row>
    <row r="38" spans="1:41" ht="19.899999999999999" customHeight="1">
      <c r="D38" s="10" t="s">
        <v>6</v>
      </c>
      <c r="E38" s="10" t="s">
        <v>6</v>
      </c>
      <c r="F38" s="10" t="s">
        <v>6</v>
      </c>
      <c r="G38" s="11"/>
      <c r="M38" s="10" t="s">
        <v>6</v>
      </c>
      <c r="N38" s="10" t="s">
        <v>6</v>
      </c>
      <c r="O38" s="10" t="s">
        <v>6</v>
      </c>
      <c r="P38" s="11"/>
      <c r="V38" s="10" t="s">
        <v>6</v>
      </c>
      <c r="W38" s="10" t="s">
        <v>6</v>
      </c>
      <c r="X38" s="10" t="s">
        <v>6</v>
      </c>
      <c r="Y38" s="11"/>
    </row>
    <row r="39" spans="1:41" ht="19.899999999999999" customHeight="1">
      <c r="D39" s="13"/>
      <c r="E39" s="13"/>
      <c r="F39" s="13"/>
      <c r="H39" s="24" t="s">
        <v>17</v>
      </c>
      <c r="I39" s="24" t="s">
        <v>19</v>
      </c>
      <c r="J39" s="24" t="s">
        <v>18</v>
      </c>
      <c r="M39" s="13" t="s">
        <v>10</v>
      </c>
      <c r="N39" s="13" t="s">
        <v>11</v>
      </c>
      <c r="O39" s="13" t="s">
        <v>11</v>
      </c>
      <c r="Q39" s="24" t="s">
        <v>17</v>
      </c>
      <c r="R39" s="24" t="s">
        <v>19</v>
      </c>
      <c r="S39" s="24" t="s">
        <v>18</v>
      </c>
      <c r="V39" s="6" t="s">
        <v>12</v>
      </c>
      <c r="W39" s="6" t="s">
        <v>12</v>
      </c>
      <c r="X39" s="6" t="s">
        <v>12</v>
      </c>
      <c r="Z39" s="24" t="s">
        <v>17</v>
      </c>
      <c r="AA39" s="24" t="s">
        <v>19</v>
      </c>
      <c r="AB39" s="24" t="s">
        <v>18</v>
      </c>
    </row>
    <row r="40" spans="1:41" ht="4.1500000000000004" customHeight="1">
      <c r="B40" s="8"/>
      <c r="C40" s="8"/>
      <c r="D40" s="8"/>
      <c r="E40" s="8"/>
      <c r="F40" s="8"/>
      <c r="K40" s="8"/>
      <c r="L40" s="8"/>
      <c r="M40" s="8"/>
      <c r="N40" s="8"/>
      <c r="O40" s="8"/>
      <c r="T40" s="8"/>
      <c r="U40" s="8"/>
      <c r="V40" s="8"/>
    </row>
    <row r="41" spans="1:41" ht="18">
      <c r="A41" s="2"/>
      <c r="B41" s="2" t="s">
        <v>20</v>
      </c>
      <c r="C41" s="8"/>
      <c r="D41" s="35" t="s">
        <v>40</v>
      </c>
      <c r="E41" s="1">
        <v>190.19</v>
      </c>
      <c r="F41" s="14">
        <v>238.01</v>
      </c>
      <c r="G41" s="25"/>
      <c r="H41" s="1">
        <f t="shared" ref="H41:H49" si="26">AVERAGE(D41:F41)</f>
        <v>214.1</v>
      </c>
      <c r="I41" s="26">
        <f t="shared" ref="I41:I49" si="27">STDEV(D41:F41)</f>
        <v>33.813846276340684</v>
      </c>
      <c r="J41" s="26">
        <f t="shared" ref="J41:J49" si="28">I41/(COUNT(D41:F41))^(0.5)</f>
        <v>23.909999999999986</v>
      </c>
      <c r="K41" s="8"/>
      <c r="L41" s="2" t="s">
        <v>20</v>
      </c>
      <c r="M41" s="35" t="s">
        <v>40</v>
      </c>
      <c r="N41" s="14">
        <v>170.19</v>
      </c>
      <c r="O41" s="14">
        <v>188.33</v>
      </c>
      <c r="P41" s="25"/>
      <c r="Q41" s="1">
        <f>AVERAGE(M41:O41)</f>
        <v>179.26</v>
      </c>
      <c r="R41" s="26">
        <f t="shared" ref="R41:R49" si="29">STDEV(M41:O41)</f>
        <v>12.826917010723982</v>
      </c>
      <c r="S41" s="26">
        <f t="shared" ref="S41:S49" si="30">R41/(COUNT(M41:O41))^(0.5)</f>
        <v>9.0700000000000056</v>
      </c>
      <c r="T41" s="8"/>
      <c r="U41" s="2" t="s">
        <v>20</v>
      </c>
      <c r="V41" s="35" t="s">
        <v>40</v>
      </c>
      <c r="W41" s="14">
        <v>217.57</v>
      </c>
      <c r="X41" s="14">
        <v>200.16</v>
      </c>
      <c r="Y41" s="25"/>
      <c r="Z41" s="1">
        <f t="shared" ref="Z41:Z49" si="31">AVERAGE(V41:X41)</f>
        <v>208.86500000000001</v>
      </c>
      <c r="AA41" s="26">
        <f t="shared" ref="AA41:AA49" si="32">STDEV(V41:X41)</f>
        <v>12.31072906045779</v>
      </c>
      <c r="AB41" s="26">
        <f t="shared" ref="AB41:AB49" si="33">AA41/(COUNT(V41:X41))^(0.5)</f>
        <v>8.7049999999999983</v>
      </c>
      <c r="AF41" s="44"/>
    </row>
    <row r="42" spans="1:41" ht="18" customHeight="1">
      <c r="A42" s="2"/>
      <c r="B42" s="2" t="s">
        <v>21</v>
      </c>
      <c r="C42" s="8"/>
      <c r="D42" s="35" t="s">
        <v>40</v>
      </c>
      <c r="E42" s="14">
        <v>194.43</v>
      </c>
      <c r="F42" s="8">
        <v>210.09</v>
      </c>
      <c r="G42" s="25"/>
      <c r="H42" s="1">
        <f t="shared" si="26"/>
        <v>202.26</v>
      </c>
      <c r="I42" s="26">
        <f t="shared" si="27"/>
        <v>11.073292193381333</v>
      </c>
      <c r="J42" s="26">
        <f t="shared" si="28"/>
        <v>7.8299999999999983</v>
      </c>
      <c r="K42" s="8"/>
      <c r="L42" s="2" t="s">
        <v>21</v>
      </c>
      <c r="M42" s="35" t="s">
        <v>40</v>
      </c>
      <c r="N42" s="14">
        <v>204.31</v>
      </c>
      <c r="O42" s="14">
        <v>218.51</v>
      </c>
      <c r="P42" s="25"/>
      <c r="Q42" s="1">
        <f t="shared" ref="Q42:Q49" si="34">AVERAGE(M42:O42)</f>
        <v>211.41</v>
      </c>
      <c r="R42" s="26">
        <f t="shared" si="29"/>
        <v>10.040916292848967</v>
      </c>
      <c r="S42" s="26">
        <f t="shared" si="30"/>
        <v>7.0999999999999943</v>
      </c>
      <c r="T42" s="8"/>
      <c r="U42" s="2" t="s">
        <v>21</v>
      </c>
      <c r="V42" s="35" t="s">
        <v>40</v>
      </c>
      <c r="W42" s="14">
        <v>182.33</v>
      </c>
      <c r="X42" s="8">
        <v>187.51</v>
      </c>
      <c r="Y42" s="25"/>
      <c r="Z42" s="1">
        <f t="shared" si="31"/>
        <v>184.92000000000002</v>
      </c>
      <c r="AA42" s="26">
        <f t="shared" si="32"/>
        <v>3.6628131265463009</v>
      </c>
      <c r="AB42" s="26">
        <f t="shared" si="33"/>
        <v>2.5899999999999892</v>
      </c>
      <c r="AF42" s="43" t="s">
        <v>41</v>
      </c>
      <c r="AG42" s="64" t="s">
        <v>0</v>
      </c>
      <c r="AH42" s="65"/>
      <c r="AI42" s="64"/>
      <c r="AJ42" s="58" t="s">
        <v>45</v>
      </c>
      <c r="AK42" s="59"/>
      <c r="AL42" s="58"/>
      <c r="AM42" s="60" t="s">
        <v>46</v>
      </c>
      <c r="AN42" s="59"/>
      <c r="AO42" s="58"/>
    </row>
    <row r="43" spans="1:41" ht="18">
      <c r="A43" s="2"/>
      <c r="B43" s="2" t="s">
        <v>22</v>
      </c>
      <c r="C43" s="8"/>
      <c r="D43" s="35" t="s">
        <v>40</v>
      </c>
      <c r="E43" s="14">
        <v>255</v>
      </c>
      <c r="F43" s="8">
        <v>290.62</v>
      </c>
      <c r="G43" s="25"/>
      <c r="H43" s="1">
        <f t="shared" si="26"/>
        <v>272.81</v>
      </c>
      <c r="I43" s="26">
        <f t="shared" si="27"/>
        <v>25.187143545864824</v>
      </c>
      <c r="J43" s="26">
        <f t="shared" si="28"/>
        <v>17.809999999999999</v>
      </c>
      <c r="K43" s="8"/>
      <c r="L43" s="2" t="s">
        <v>22</v>
      </c>
      <c r="M43" s="35" t="s">
        <v>40</v>
      </c>
      <c r="N43" s="14">
        <v>232.5</v>
      </c>
      <c r="O43" s="14">
        <v>250.57400000000001</v>
      </c>
      <c r="P43" s="25"/>
      <c r="Q43" s="1">
        <f t="shared" si="34"/>
        <v>241.53700000000001</v>
      </c>
      <c r="R43" s="26">
        <f t="shared" si="29"/>
        <v>12.780247963165669</v>
      </c>
      <c r="S43" s="26">
        <f t="shared" si="30"/>
        <v>9.0370000000000061</v>
      </c>
      <c r="T43" s="8"/>
      <c r="U43" s="2" t="s">
        <v>22</v>
      </c>
      <c r="V43" s="35" t="s">
        <v>40</v>
      </c>
      <c r="W43" s="14">
        <v>268.31</v>
      </c>
      <c r="X43" s="8">
        <v>260.07</v>
      </c>
      <c r="Y43" s="25"/>
      <c r="Z43" s="1">
        <f t="shared" si="31"/>
        <v>264.19</v>
      </c>
      <c r="AA43" s="26">
        <f t="shared" si="32"/>
        <v>5.826559876977158</v>
      </c>
      <c r="AB43" s="26">
        <f t="shared" si="33"/>
        <v>4.1200000000000045</v>
      </c>
      <c r="AF43" s="2" t="s">
        <v>20</v>
      </c>
      <c r="AG43" s="30">
        <f t="shared" ref="AG43:AG51" si="35">H7</f>
        <v>175.31000000000003</v>
      </c>
      <c r="AH43" s="31" t="s">
        <v>29</v>
      </c>
      <c r="AI43" s="32">
        <f t="shared" ref="AI43:AI51" si="36">J7</f>
        <v>8.4703856661508237</v>
      </c>
      <c r="AJ43" s="30">
        <f t="shared" ref="AJ43:AJ51" si="37">Q7</f>
        <v>159.42333333333332</v>
      </c>
      <c r="AK43" s="31" t="s">
        <v>29</v>
      </c>
      <c r="AL43" s="32">
        <f t="shared" ref="AL43:AL51" si="38">S7</f>
        <v>11.897871424941764</v>
      </c>
      <c r="AM43" s="30">
        <f>Z7</f>
        <v>161.07333333333335</v>
      </c>
      <c r="AN43" s="31" t="s">
        <v>29</v>
      </c>
      <c r="AO43" s="32">
        <f>AB7</f>
        <v>12.020460797231378</v>
      </c>
    </row>
    <row r="44" spans="1:41" ht="16.5">
      <c r="A44" s="2"/>
      <c r="B44" s="2" t="s">
        <v>23</v>
      </c>
      <c r="C44" s="8"/>
      <c r="D44" s="35" t="s">
        <v>40</v>
      </c>
      <c r="E44" s="14">
        <v>233.38</v>
      </c>
      <c r="F44" s="8">
        <v>246.5</v>
      </c>
      <c r="H44" s="1">
        <f t="shared" si="26"/>
        <v>239.94</v>
      </c>
      <c r="I44" s="26">
        <f t="shared" si="27"/>
        <v>9.2772409691675062</v>
      </c>
      <c r="J44" s="26">
        <f t="shared" si="28"/>
        <v>6.5600000000000014</v>
      </c>
      <c r="K44" s="8"/>
      <c r="L44" s="2" t="s">
        <v>23</v>
      </c>
      <c r="M44" s="35" t="s">
        <v>40</v>
      </c>
      <c r="N44" s="14">
        <v>237.31</v>
      </c>
      <c r="O44" s="14">
        <v>243.15</v>
      </c>
      <c r="Q44" s="1">
        <f t="shared" si="34"/>
        <v>240.23000000000002</v>
      </c>
      <c r="R44" s="26">
        <f t="shared" si="29"/>
        <v>4.1295036021294402</v>
      </c>
      <c r="S44" s="26">
        <f t="shared" si="30"/>
        <v>2.9200000000000017</v>
      </c>
      <c r="T44" s="8"/>
      <c r="U44" s="2" t="s">
        <v>23</v>
      </c>
      <c r="V44" s="35" t="s">
        <v>40</v>
      </c>
      <c r="W44" s="14">
        <v>222.22</v>
      </c>
      <c r="X44" s="8">
        <v>218.35</v>
      </c>
      <c r="Z44" s="1">
        <f t="shared" si="31"/>
        <v>220.285</v>
      </c>
      <c r="AA44" s="26">
        <f t="shared" si="32"/>
        <v>2.736503243191942</v>
      </c>
      <c r="AB44" s="26">
        <f t="shared" si="33"/>
        <v>1.9350000000000021</v>
      </c>
      <c r="AF44" s="2" t="s">
        <v>21</v>
      </c>
      <c r="AG44" s="30">
        <f t="shared" si="35"/>
        <v>160.64666666666668</v>
      </c>
      <c r="AH44" s="31" t="s">
        <v>29</v>
      </c>
      <c r="AI44" s="32">
        <f t="shared" si="36"/>
        <v>9.0944897847237414</v>
      </c>
      <c r="AJ44" s="30">
        <f t="shared" si="37"/>
        <v>165.03666666666666</v>
      </c>
      <c r="AK44" s="31" t="s">
        <v>29</v>
      </c>
      <c r="AL44" s="32">
        <f t="shared" si="38"/>
        <v>18.198604647365435</v>
      </c>
      <c r="AM44" s="30">
        <f>Z8</f>
        <v>153.83000000000001</v>
      </c>
      <c r="AN44" s="31" t="s">
        <v>29</v>
      </c>
      <c r="AO44" s="32">
        <f>AB8</f>
        <v>0.17243356208502625</v>
      </c>
    </row>
    <row r="45" spans="1:41" ht="16.5">
      <c r="A45" s="2"/>
      <c r="B45" s="2" t="s">
        <v>35</v>
      </c>
      <c r="C45" s="8"/>
      <c r="D45" s="35" t="s">
        <v>40</v>
      </c>
      <c r="E45" s="14">
        <v>95.471066307615104</v>
      </c>
      <c r="F45" s="8">
        <v>72.932107915801964</v>
      </c>
      <c r="H45" s="1">
        <f t="shared" si="26"/>
        <v>84.201587111708534</v>
      </c>
      <c r="I45" s="26">
        <f t="shared" si="27"/>
        <v>15.937450319732543</v>
      </c>
      <c r="J45" s="26">
        <f t="shared" si="28"/>
        <v>11.269479195906591</v>
      </c>
      <c r="K45" s="8"/>
      <c r="L45" s="2" t="s">
        <v>35</v>
      </c>
      <c r="M45" s="35" t="s">
        <v>40</v>
      </c>
      <c r="N45" s="14">
        <v>69.780667272393401</v>
      </c>
      <c r="O45" s="14">
        <v>43.390975949115479</v>
      </c>
      <c r="Q45" s="1">
        <f t="shared" si="34"/>
        <v>56.585821610754437</v>
      </c>
      <c r="R45" s="26">
        <f t="shared" si="29"/>
        <v>18.660329688109638</v>
      </c>
      <c r="S45" s="26">
        <f t="shared" si="30"/>
        <v>13.194845661638977</v>
      </c>
      <c r="T45" s="8"/>
      <c r="U45" s="2" t="s">
        <v>35</v>
      </c>
      <c r="V45" s="35" t="s">
        <v>40</v>
      </c>
      <c r="W45" s="14">
        <v>76.144578313253007</v>
      </c>
      <c r="X45" s="8">
        <v>62.332065906210389</v>
      </c>
      <c r="Z45" s="1">
        <f t="shared" si="31"/>
        <v>69.238322109731698</v>
      </c>
      <c r="AA45" s="26">
        <f t="shared" si="32"/>
        <v>9.7669211882431579</v>
      </c>
      <c r="AB45" s="26">
        <f t="shared" si="33"/>
        <v>6.9062562035213091</v>
      </c>
      <c r="AF45" s="38" t="s">
        <v>22</v>
      </c>
      <c r="AG45" s="39">
        <f t="shared" si="35"/>
        <v>223.64366666666669</v>
      </c>
      <c r="AH45" s="31" t="s">
        <v>29</v>
      </c>
      <c r="AI45" s="40">
        <f t="shared" si="36"/>
        <v>14.388657921355199</v>
      </c>
      <c r="AJ45" s="39">
        <f t="shared" si="37"/>
        <v>210.45000000000002</v>
      </c>
      <c r="AK45" s="31" t="s">
        <v>29</v>
      </c>
      <c r="AL45" s="40">
        <f t="shared" si="38"/>
        <v>13.980072722748384</v>
      </c>
      <c r="AM45" s="39">
        <f>Z9</f>
        <v>215.78666666666666</v>
      </c>
      <c r="AN45" s="31" t="s">
        <v>29</v>
      </c>
      <c r="AO45" s="40">
        <f>AB9</f>
        <v>13.237443526267111</v>
      </c>
    </row>
    <row r="46" spans="1:41" ht="18">
      <c r="B46" s="38" t="s">
        <v>36</v>
      </c>
      <c r="C46" s="8"/>
      <c r="D46" s="35" t="s">
        <v>40</v>
      </c>
      <c r="E46" s="14">
        <v>4.5289336923849</v>
      </c>
      <c r="F46" s="8">
        <v>27.067892084198036</v>
      </c>
      <c r="G46" s="6"/>
      <c r="H46" s="1">
        <f t="shared" si="26"/>
        <v>15.798412888291468</v>
      </c>
      <c r="I46" s="26">
        <f t="shared" si="27"/>
        <v>15.937450319732513</v>
      </c>
      <c r="J46" s="26">
        <f t="shared" si="28"/>
        <v>11.26947919590657</v>
      </c>
      <c r="K46" s="8"/>
      <c r="L46" s="38" t="s">
        <v>36</v>
      </c>
      <c r="M46" s="35" t="s">
        <v>40</v>
      </c>
      <c r="N46" s="14">
        <v>30.219332727606599</v>
      </c>
      <c r="O46" s="14">
        <v>56.609024050884521</v>
      </c>
      <c r="P46" s="6"/>
      <c r="Q46" s="1">
        <f t="shared" si="34"/>
        <v>43.414178389245563</v>
      </c>
      <c r="R46" s="26">
        <f t="shared" si="29"/>
        <v>18.660329688109602</v>
      </c>
      <c r="S46" s="26">
        <f t="shared" si="30"/>
        <v>13.194845661638952</v>
      </c>
      <c r="T46" s="28"/>
      <c r="U46" s="38" t="s">
        <v>36</v>
      </c>
      <c r="V46" s="35" t="s">
        <v>40</v>
      </c>
      <c r="W46" s="14">
        <v>23.855421686747</v>
      </c>
      <c r="X46" s="14">
        <v>37.667934093789611</v>
      </c>
      <c r="Y46" s="6"/>
      <c r="Z46" s="1">
        <f t="shared" si="31"/>
        <v>30.761677890268306</v>
      </c>
      <c r="AA46" s="26">
        <f t="shared" si="32"/>
        <v>9.766921188243149</v>
      </c>
      <c r="AB46" s="26">
        <f t="shared" si="33"/>
        <v>6.9062562035213029</v>
      </c>
      <c r="AC46" s="6"/>
      <c r="AF46" s="38" t="s">
        <v>23</v>
      </c>
      <c r="AG46" s="39">
        <f t="shared" si="35"/>
        <v>196.47666666666669</v>
      </c>
      <c r="AH46" s="31" t="s">
        <v>29</v>
      </c>
      <c r="AI46" s="40">
        <f t="shared" si="36"/>
        <v>9.0254941385191998</v>
      </c>
      <c r="AJ46" s="39">
        <f t="shared" si="37"/>
        <v>200.05333333333331</v>
      </c>
      <c r="AK46" s="31" t="s">
        <v>29</v>
      </c>
      <c r="AL46" s="40">
        <f t="shared" si="38"/>
        <v>14.297306661668149</v>
      </c>
      <c r="AM46" s="39">
        <f>Z10</f>
        <v>188.75333333333333</v>
      </c>
      <c r="AN46" s="31" t="s">
        <v>29</v>
      </c>
      <c r="AO46" s="40">
        <f>AB10</f>
        <v>1.8221812326013107</v>
      </c>
    </row>
    <row r="47" spans="1:41" ht="16.5">
      <c r="B47" s="38" t="s">
        <v>26</v>
      </c>
      <c r="C47" s="8"/>
      <c r="D47" s="35" t="s">
        <v>40</v>
      </c>
      <c r="E47" s="14">
        <v>267.27</v>
      </c>
      <c r="F47" s="8">
        <v>292</v>
      </c>
      <c r="H47" s="1">
        <f t="shared" si="26"/>
        <v>279.63499999999999</v>
      </c>
      <c r="I47" s="26">
        <f t="shared" si="27"/>
        <v>17.486750698743332</v>
      </c>
      <c r="J47" s="26">
        <f t="shared" si="28"/>
        <v>12.365000000000007</v>
      </c>
      <c r="K47" s="8"/>
      <c r="L47" s="38" t="s">
        <v>26</v>
      </c>
      <c r="M47" s="35" t="s">
        <v>40</v>
      </c>
      <c r="N47" s="14">
        <v>278.88</v>
      </c>
      <c r="O47" s="14">
        <v>284.09100000000001</v>
      </c>
      <c r="Q47" s="1">
        <f t="shared" si="34"/>
        <v>281.4855</v>
      </c>
      <c r="R47" s="26">
        <f t="shared" si="29"/>
        <v>3.6847334367631084</v>
      </c>
      <c r="S47" s="26">
        <f t="shared" si="30"/>
        <v>2.6055000000000064</v>
      </c>
      <c r="T47" s="8"/>
      <c r="U47" s="38" t="s">
        <v>26</v>
      </c>
      <c r="V47" s="35" t="s">
        <v>40</v>
      </c>
      <c r="W47" s="14">
        <v>286.74</v>
      </c>
      <c r="X47" s="14">
        <v>272.02999999999997</v>
      </c>
      <c r="Z47" s="1">
        <f t="shared" si="31"/>
        <v>279.38499999999999</v>
      </c>
      <c r="AA47" s="26">
        <f t="shared" si="32"/>
        <v>10.40154075125414</v>
      </c>
      <c r="AB47" s="26">
        <f t="shared" si="33"/>
        <v>7.3550000000000182</v>
      </c>
      <c r="AF47" s="2" t="s">
        <v>24</v>
      </c>
      <c r="AG47" s="30">
        <f t="shared" si="35"/>
        <v>83.175545834389212</v>
      </c>
      <c r="AH47" s="31" t="s">
        <v>29</v>
      </c>
      <c r="AI47" s="32">
        <f t="shared" si="36"/>
        <v>5.3165804272043982</v>
      </c>
      <c r="AJ47" s="30">
        <f t="shared" si="37"/>
        <v>70.848021226337849</v>
      </c>
      <c r="AK47" s="31" t="s">
        <v>29</v>
      </c>
      <c r="AL47" s="32">
        <f t="shared" si="38"/>
        <v>10.067225291848221</v>
      </c>
      <c r="AM47" s="30">
        <f t="shared" ref="AM47:AM51" si="39">Z11</f>
        <v>80.561472695058782</v>
      </c>
      <c r="AN47" s="31" t="s">
        <v>29</v>
      </c>
      <c r="AO47" s="32">
        <f t="shared" ref="AO47:AO51" si="40">AB11</f>
        <v>4.6374316576344743</v>
      </c>
    </row>
    <row r="48" spans="1:41" ht="16.5">
      <c r="B48" s="17" t="s">
        <v>38</v>
      </c>
      <c r="C48" s="8"/>
      <c r="D48" s="35" t="s">
        <v>40</v>
      </c>
      <c r="E48" s="14">
        <v>16.46</v>
      </c>
      <c r="F48" s="8">
        <v>42.248376623376622</v>
      </c>
      <c r="H48" s="1">
        <f t="shared" si="26"/>
        <v>29.354188311688311</v>
      </c>
      <c r="I48" s="26">
        <f t="shared" si="27"/>
        <v>18.235135986182254</v>
      </c>
      <c r="J48" s="26">
        <f t="shared" si="28"/>
        <v>12.894188311688312</v>
      </c>
      <c r="K48" s="8"/>
      <c r="L48" s="17" t="s">
        <v>38</v>
      </c>
      <c r="M48" s="35" t="s">
        <v>40</v>
      </c>
      <c r="N48" s="14">
        <v>9.6092248558616298</v>
      </c>
      <c r="O48" s="8">
        <v>7.716049382716049</v>
      </c>
      <c r="Q48" s="1">
        <f t="shared" si="34"/>
        <v>8.6626371192888385</v>
      </c>
      <c r="R48" s="26">
        <f t="shared" si="29"/>
        <v>1.3386772150373001</v>
      </c>
      <c r="S48" s="26">
        <f t="shared" si="30"/>
        <v>0.94658773657279693</v>
      </c>
      <c r="T48" s="8"/>
      <c r="U48" s="17" t="s">
        <v>38</v>
      </c>
      <c r="V48" s="35" t="s">
        <v>40</v>
      </c>
      <c r="W48" s="8">
        <v>17.7919708029197</v>
      </c>
      <c r="X48" s="14">
        <v>22.595870206489671</v>
      </c>
      <c r="Z48" s="1">
        <f t="shared" si="31"/>
        <v>20.193920504704685</v>
      </c>
      <c r="AA48" s="26">
        <f t="shared" si="32"/>
        <v>3.396869844402334</v>
      </c>
      <c r="AB48" s="26">
        <f t="shared" si="33"/>
        <v>2.4019497017849827</v>
      </c>
      <c r="AF48" s="38" t="s">
        <v>25</v>
      </c>
      <c r="AG48" s="39">
        <f t="shared" si="35"/>
        <v>16.824454165610778</v>
      </c>
      <c r="AH48" s="31" t="s">
        <v>29</v>
      </c>
      <c r="AI48" s="40">
        <f t="shared" si="36"/>
        <v>5.3165804272044053</v>
      </c>
      <c r="AJ48" s="39">
        <f t="shared" si="37"/>
        <v>29.151978773662151</v>
      </c>
      <c r="AK48" s="31" t="s">
        <v>29</v>
      </c>
      <c r="AL48" s="40">
        <f t="shared" si="38"/>
        <v>10.067225291848203</v>
      </c>
      <c r="AM48" s="39">
        <f t="shared" si="39"/>
        <v>19.438527304941232</v>
      </c>
      <c r="AN48" s="31" t="s">
        <v>29</v>
      </c>
      <c r="AO48" s="40">
        <f t="shared" si="40"/>
        <v>4.6374316576344707</v>
      </c>
    </row>
    <row r="49" spans="2:41" ht="16.5">
      <c r="B49" s="38" t="s">
        <v>39</v>
      </c>
      <c r="C49" s="8"/>
      <c r="D49" s="35" t="s">
        <v>40</v>
      </c>
      <c r="E49" s="14">
        <v>16.46</v>
      </c>
      <c r="F49" s="8">
        <v>13.474025974025976</v>
      </c>
      <c r="H49" s="1">
        <f t="shared" si="26"/>
        <v>14.967012987012989</v>
      </c>
      <c r="I49" s="26">
        <f t="shared" si="27"/>
        <v>2.1114024822131294</v>
      </c>
      <c r="J49" s="26">
        <f t="shared" si="28"/>
        <v>1.4929870129870124</v>
      </c>
      <c r="K49" s="8"/>
      <c r="L49" s="38" t="s">
        <v>39</v>
      </c>
      <c r="M49" s="35" t="s">
        <v>40</v>
      </c>
      <c r="N49" s="14">
        <v>45.099295323510603</v>
      </c>
      <c r="O49" s="8">
        <v>28.580246913580247</v>
      </c>
      <c r="Q49" s="1">
        <f t="shared" si="34"/>
        <v>36.839771118545428</v>
      </c>
      <c r="R49" s="26">
        <f t="shared" si="29"/>
        <v>11.680731149410603</v>
      </c>
      <c r="S49" s="26">
        <f t="shared" si="30"/>
        <v>8.2595242049651727</v>
      </c>
      <c r="T49" s="8"/>
      <c r="U49" s="38" t="s">
        <v>39</v>
      </c>
      <c r="V49" s="35" t="s">
        <v>40</v>
      </c>
      <c r="W49" s="8">
        <v>13.503649635036499</v>
      </c>
      <c r="X49" s="8" t="s">
        <v>40</v>
      </c>
      <c r="Z49" s="1">
        <f t="shared" si="31"/>
        <v>13.503649635036499</v>
      </c>
      <c r="AA49" s="26" t="e">
        <f t="shared" si="32"/>
        <v>#DIV/0!</v>
      </c>
      <c r="AB49" s="26" t="e">
        <f t="shared" si="33"/>
        <v>#DIV/0!</v>
      </c>
      <c r="AF49" s="38" t="s">
        <v>26</v>
      </c>
      <c r="AG49" s="39">
        <f t="shared" si="35"/>
        <v>237.49866666666671</v>
      </c>
      <c r="AH49" s="31" t="s">
        <v>29</v>
      </c>
      <c r="AI49" s="40">
        <f t="shared" si="36"/>
        <v>5.3301765240728933</v>
      </c>
      <c r="AJ49" s="39">
        <f t="shared" si="37"/>
        <v>243.12166666666667</v>
      </c>
      <c r="AK49" s="31" t="s">
        <v>29</v>
      </c>
      <c r="AL49" s="40">
        <f t="shared" si="38"/>
        <v>15.987650529219245</v>
      </c>
      <c r="AM49" s="39">
        <f t="shared" si="39"/>
        <v>242.75199999999998</v>
      </c>
      <c r="AN49" s="31" t="s">
        <v>29</v>
      </c>
      <c r="AO49" s="40">
        <f t="shared" si="40"/>
        <v>11.937595123530253</v>
      </c>
    </row>
    <row r="50" spans="2:41" ht="16.5">
      <c r="B50" s="21"/>
      <c r="C50" s="8"/>
      <c r="D50" s="8"/>
      <c r="E50" s="8"/>
      <c r="F50" s="8"/>
      <c r="K50" s="8"/>
      <c r="L50" s="21"/>
      <c r="M50" s="8"/>
      <c r="N50" s="8"/>
      <c r="O50" s="8"/>
      <c r="T50" s="8"/>
      <c r="U50" s="21"/>
      <c r="V50" s="8"/>
      <c r="AF50" s="2" t="s">
        <v>27</v>
      </c>
      <c r="AG50" s="30">
        <f t="shared" si="35"/>
        <v>19.650476605046894</v>
      </c>
      <c r="AH50" s="31" t="s">
        <v>29</v>
      </c>
      <c r="AI50" s="32">
        <f t="shared" si="36"/>
        <v>3.1575575068800861</v>
      </c>
      <c r="AJ50" s="30">
        <f t="shared" si="37"/>
        <v>11.827332070717306</v>
      </c>
      <c r="AK50" s="31" t="s">
        <v>29</v>
      </c>
      <c r="AL50" s="32">
        <f t="shared" si="38"/>
        <v>4.0704755755531634</v>
      </c>
      <c r="AM50" s="30">
        <f t="shared" si="39"/>
        <v>11.742557134458742</v>
      </c>
      <c r="AN50" s="31" t="s">
        <v>29</v>
      </c>
      <c r="AO50" s="32">
        <f t="shared" si="40"/>
        <v>4.9365485956422157</v>
      </c>
    </row>
    <row r="51" spans="2:41" ht="19.899999999999999" customHeight="1">
      <c r="AF51" s="38" t="s">
        <v>28</v>
      </c>
      <c r="AG51" s="39">
        <f t="shared" si="35"/>
        <v>9.69933329187627</v>
      </c>
      <c r="AH51" s="31" t="s">
        <v>29</v>
      </c>
      <c r="AI51" s="40">
        <f t="shared" si="36"/>
        <v>4.6822958254206046</v>
      </c>
      <c r="AJ51" s="39">
        <f t="shared" si="37"/>
        <v>24.747809277293609</v>
      </c>
      <c r="AK51" s="31" t="s">
        <v>29</v>
      </c>
      <c r="AL51" s="40">
        <f t="shared" si="38"/>
        <v>2.2577945034357487</v>
      </c>
      <c r="AM51" s="39">
        <f t="shared" si="39"/>
        <v>14.31911557909655</v>
      </c>
      <c r="AN51" s="31" t="s">
        <v>29</v>
      </c>
      <c r="AO51" s="40">
        <f t="shared" si="40"/>
        <v>3.2860162812028562</v>
      </c>
    </row>
    <row r="52" spans="2:41" ht="9.9499999999999993" customHeight="1">
      <c r="X52" s="25"/>
      <c r="AF52" s="66"/>
      <c r="AG52" s="67"/>
      <c r="AH52" s="67"/>
      <c r="AI52" s="67"/>
      <c r="AJ52" s="67"/>
      <c r="AK52" s="67"/>
      <c r="AL52" s="67"/>
      <c r="AM52" s="67"/>
      <c r="AN52" s="67"/>
      <c r="AO52" s="67"/>
    </row>
    <row r="53" spans="2:41" ht="19.899999999999999" customHeight="1">
      <c r="X53" s="25"/>
      <c r="AF53" s="43" t="s">
        <v>42</v>
      </c>
      <c r="AG53" s="56" t="s">
        <v>0</v>
      </c>
      <c r="AH53" s="57"/>
      <c r="AI53" s="56"/>
      <c r="AJ53" s="58" t="s">
        <v>45</v>
      </c>
      <c r="AK53" s="59"/>
      <c r="AL53" s="58"/>
      <c r="AM53" s="60" t="s">
        <v>46</v>
      </c>
      <c r="AN53" s="59"/>
      <c r="AO53" s="58"/>
    </row>
    <row r="54" spans="2:41" ht="19.899999999999999" customHeight="1">
      <c r="X54" s="25"/>
      <c r="AF54" s="47" t="s">
        <v>20</v>
      </c>
      <c r="AG54" s="48">
        <f t="shared" ref="AG54:AG62" si="41">H24</f>
        <v>196.37</v>
      </c>
      <c r="AH54" s="49" t="s">
        <v>29</v>
      </c>
      <c r="AI54" s="50">
        <f t="shared" ref="AI54:AI62" si="42">J24</f>
        <v>5.8801218808229976</v>
      </c>
      <c r="AJ54" s="48">
        <f t="shared" ref="AJ54:AJ62" si="43">Q24</f>
        <v>179.5</v>
      </c>
      <c r="AK54" s="49" t="s">
        <v>29</v>
      </c>
      <c r="AL54" s="50">
        <f t="shared" ref="AL54:AL62" si="44">S24</f>
        <v>5.8570413463909663</v>
      </c>
      <c r="AM54" s="48">
        <f t="shared" ref="AM54:AM62" si="45">Z24</f>
        <v>178.95333333333335</v>
      </c>
      <c r="AN54" s="49" t="s">
        <v>29</v>
      </c>
      <c r="AO54" s="50">
        <f t="shared" ref="AO54:AO62" si="46">AB24</f>
        <v>11.42352154304637</v>
      </c>
    </row>
    <row r="55" spans="2:41" ht="19.899999999999999" customHeight="1">
      <c r="AF55" s="47" t="s">
        <v>21</v>
      </c>
      <c r="AG55" s="48">
        <f t="shared" si="41"/>
        <v>174.74333333333334</v>
      </c>
      <c r="AH55" s="49" t="s">
        <v>29</v>
      </c>
      <c r="AI55" s="50">
        <f t="shared" si="42"/>
        <v>8.0941549555493726</v>
      </c>
      <c r="AJ55" s="48">
        <f t="shared" si="43"/>
        <v>181.79</v>
      </c>
      <c r="AK55" s="49" t="s">
        <v>29</v>
      </c>
      <c r="AL55" s="50">
        <f t="shared" si="44"/>
        <v>10.386849057020768</v>
      </c>
      <c r="AM55" s="48">
        <f t="shared" si="45"/>
        <v>173.86</v>
      </c>
      <c r="AN55" s="49" t="s">
        <v>29</v>
      </c>
      <c r="AO55" s="50">
        <f t="shared" si="46"/>
        <v>7.7926375509194639</v>
      </c>
    </row>
    <row r="56" spans="2:41" ht="19.899999999999999" customHeight="1">
      <c r="AF56" s="47" t="s">
        <v>22</v>
      </c>
      <c r="AG56" s="48">
        <f t="shared" si="41"/>
        <v>252.14666666666668</v>
      </c>
      <c r="AH56" s="49" t="s">
        <v>29</v>
      </c>
      <c r="AI56" s="50">
        <f t="shared" si="42"/>
        <v>8.4124557122823038</v>
      </c>
      <c r="AJ56" s="48">
        <f t="shared" si="43"/>
        <v>228.37666666666667</v>
      </c>
      <c r="AK56" s="49" t="s">
        <v>29</v>
      </c>
      <c r="AL56" s="50">
        <f t="shared" si="44"/>
        <v>7.6736321763411217</v>
      </c>
      <c r="AM56" s="48">
        <f t="shared" si="45"/>
        <v>235.00333333333333</v>
      </c>
      <c r="AN56" s="49" t="s">
        <v>29</v>
      </c>
      <c r="AO56" s="50">
        <f t="shared" si="46"/>
        <v>11.083101751966572</v>
      </c>
    </row>
    <row r="57" spans="2:41" ht="19.899999999999999" customHeight="1">
      <c r="AF57" s="47" t="s">
        <v>23</v>
      </c>
      <c r="AG57" s="48">
        <f t="shared" si="41"/>
        <v>211.58333333333334</v>
      </c>
      <c r="AH57" s="49" t="s">
        <v>29</v>
      </c>
      <c r="AI57" s="50">
        <f t="shared" si="42"/>
        <v>8.0164546056498409</v>
      </c>
      <c r="AJ57" s="48">
        <f t="shared" si="43"/>
        <v>215.55966666666666</v>
      </c>
      <c r="AK57" s="49" t="s">
        <v>29</v>
      </c>
      <c r="AL57" s="50">
        <f t="shared" si="44"/>
        <v>5.2809064983622367</v>
      </c>
      <c r="AM57" s="48">
        <f t="shared" si="45"/>
        <v>209.04333333333332</v>
      </c>
      <c r="AN57" s="49" t="s">
        <v>29</v>
      </c>
      <c r="AO57" s="50">
        <f t="shared" si="46"/>
        <v>8.0803719661356599</v>
      </c>
    </row>
    <row r="58" spans="2:41" ht="19.899999999999999" customHeight="1">
      <c r="AF58" s="47" t="s">
        <v>24</v>
      </c>
      <c r="AG58" s="48">
        <f t="shared" si="41"/>
        <v>81.19935490425992</v>
      </c>
      <c r="AH58" s="49" t="s">
        <v>29</v>
      </c>
      <c r="AI58" s="50">
        <f t="shared" si="42"/>
        <v>7.9212900724031758</v>
      </c>
      <c r="AJ58" s="48">
        <f t="shared" si="43"/>
        <v>59.797928063181132</v>
      </c>
      <c r="AK58" s="49" t="s">
        <v>29</v>
      </c>
      <c r="AL58" s="50">
        <f t="shared" si="44"/>
        <v>6.549772730055917</v>
      </c>
      <c r="AM58" s="48">
        <f t="shared" si="45"/>
        <v>74.592117518685654</v>
      </c>
      <c r="AN58" s="49" t="s">
        <v>29</v>
      </c>
      <c r="AO58" s="50">
        <f t="shared" si="46"/>
        <v>4.8562306186797919</v>
      </c>
    </row>
    <row r="59" spans="2:41" ht="19.899999999999999" customHeight="1">
      <c r="AF59" s="47" t="s">
        <v>25</v>
      </c>
      <c r="AG59" s="48">
        <f t="shared" si="41"/>
        <v>18.800701760508481</v>
      </c>
      <c r="AH59" s="49" t="s">
        <v>29</v>
      </c>
      <c r="AI59" s="50">
        <f t="shared" si="42"/>
        <v>7.9212867196593599</v>
      </c>
      <c r="AJ59" s="48">
        <f t="shared" si="43"/>
        <v>40.202071936818868</v>
      </c>
      <c r="AK59" s="49" t="s">
        <v>29</v>
      </c>
      <c r="AL59" s="50">
        <f t="shared" si="44"/>
        <v>6.5497727300558948</v>
      </c>
      <c r="AM59" s="48">
        <f t="shared" si="45"/>
        <v>25.407882481314342</v>
      </c>
      <c r="AN59" s="49" t="s">
        <v>29</v>
      </c>
      <c r="AO59" s="50">
        <f t="shared" si="46"/>
        <v>4.8562306186797963</v>
      </c>
    </row>
    <row r="60" spans="2:41" ht="19.899999999999999" customHeight="1">
      <c r="AF60" s="47" t="s">
        <v>26</v>
      </c>
      <c r="AG60" s="48">
        <f t="shared" si="41"/>
        <v>252.53766666666669</v>
      </c>
      <c r="AH60" s="49" t="s">
        <v>29</v>
      </c>
      <c r="AI60" s="50">
        <f t="shared" si="42"/>
        <v>8.2831800723581477</v>
      </c>
      <c r="AJ60" s="48">
        <f t="shared" si="43"/>
        <v>261.20400000000001</v>
      </c>
      <c r="AK60" s="49" t="s">
        <v>29</v>
      </c>
      <c r="AL60" s="50">
        <f t="shared" si="44"/>
        <v>4.4507118531758456</v>
      </c>
      <c r="AM60" s="48">
        <f t="shared" si="45"/>
        <v>254.33</v>
      </c>
      <c r="AN60" s="49" t="s">
        <v>29</v>
      </c>
      <c r="AO60" s="50">
        <f t="shared" si="46"/>
        <v>10.024302136973587</v>
      </c>
    </row>
    <row r="61" spans="2:41" ht="19.899999999999999" customHeight="1">
      <c r="AF61" s="47" t="s">
        <v>27</v>
      </c>
      <c r="AG61" s="48">
        <f t="shared" si="41"/>
        <v>22.898507560735876</v>
      </c>
      <c r="AH61" s="49" t="s">
        <v>29</v>
      </c>
      <c r="AI61" s="50">
        <f t="shared" si="42"/>
        <v>5.7716000292197638</v>
      </c>
      <c r="AJ61" s="48">
        <f t="shared" si="43"/>
        <v>17.816239304889521</v>
      </c>
      <c r="AK61" s="49" t="s">
        <v>29</v>
      </c>
      <c r="AL61" s="50">
        <f t="shared" si="44"/>
        <v>9.6415439920264863</v>
      </c>
      <c r="AM61" s="48">
        <f t="shared" si="45"/>
        <v>18.997218173717751</v>
      </c>
      <c r="AN61" s="49" t="s">
        <v>29</v>
      </c>
      <c r="AO61" s="50">
        <f t="shared" si="46"/>
        <v>1.7917260813033424</v>
      </c>
    </row>
    <row r="62" spans="2:41" ht="19.899999999999999" customHeight="1">
      <c r="AF62" s="47" t="s">
        <v>28</v>
      </c>
      <c r="AG62" s="48">
        <f t="shared" si="41"/>
        <v>10.850148253499766</v>
      </c>
      <c r="AH62" s="49" t="s">
        <v>29</v>
      </c>
      <c r="AI62" s="50">
        <f t="shared" si="42"/>
        <v>4.6088159335793675</v>
      </c>
      <c r="AJ62" s="48">
        <f t="shared" si="43"/>
        <v>31.32486364399087</v>
      </c>
      <c r="AK62" s="49" t="s">
        <v>29</v>
      </c>
      <c r="AL62" s="50">
        <f t="shared" si="44"/>
        <v>4.6190857306414923</v>
      </c>
      <c r="AM62" s="48">
        <f t="shared" si="45"/>
        <v>8.715686116786511</v>
      </c>
      <c r="AN62" s="49" t="s">
        <v>29</v>
      </c>
      <c r="AO62" s="50">
        <f t="shared" si="46"/>
        <v>5.7102216359121876</v>
      </c>
    </row>
    <row r="63" spans="2:41" ht="9.9499999999999993" customHeight="1">
      <c r="AF63" s="66"/>
      <c r="AG63" s="67"/>
      <c r="AH63" s="67"/>
      <c r="AI63" s="67"/>
      <c r="AJ63" s="67"/>
      <c r="AK63" s="67"/>
      <c r="AL63" s="67"/>
      <c r="AM63" s="67"/>
      <c r="AN63" s="67"/>
      <c r="AO63" s="67"/>
    </row>
    <row r="64" spans="2:41" ht="19.899999999999999" customHeight="1">
      <c r="AF64" s="43" t="s">
        <v>43</v>
      </c>
      <c r="AG64" s="56" t="s">
        <v>0</v>
      </c>
      <c r="AH64" s="57"/>
      <c r="AI64" s="56"/>
      <c r="AJ64" s="58" t="s">
        <v>45</v>
      </c>
      <c r="AK64" s="59"/>
      <c r="AL64" s="58"/>
      <c r="AM64" s="60" t="s">
        <v>46</v>
      </c>
      <c r="AN64" s="59"/>
      <c r="AO64" s="58"/>
    </row>
    <row r="65" spans="32:41" ht="19.899999999999999" customHeight="1">
      <c r="AF65" s="2" t="s">
        <v>20</v>
      </c>
      <c r="AG65" s="30">
        <f t="shared" ref="AG65:AG73" si="47">H41</f>
        <v>214.1</v>
      </c>
      <c r="AH65" s="31" t="s">
        <v>29</v>
      </c>
      <c r="AI65" s="32">
        <f t="shared" ref="AI65:AI73" si="48">J41</f>
        <v>23.909999999999986</v>
      </c>
      <c r="AJ65" s="30">
        <f t="shared" ref="AJ65:AJ73" si="49">Q41</f>
        <v>179.26</v>
      </c>
      <c r="AK65" s="31" t="s">
        <v>29</v>
      </c>
      <c r="AL65" s="32">
        <f t="shared" ref="AL65:AL73" si="50">S41</f>
        <v>9.0700000000000056</v>
      </c>
      <c r="AM65" s="30">
        <f t="shared" ref="AM65:AM73" si="51">Z41</f>
        <v>208.86500000000001</v>
      </c>
      <c r="AN65" s="31" t="s">
        <v>29</v>
      </c>
      <c r="AO65" s="32">
        <f t="shared" ref="AO65:AO73" si="52">AB41</f>
        <v>8.7049999999999983</v>
      </c>
    </row>
    <row r="66" spans="32:41" ht="19.899999999999999" customHeight="1">
      <c r="AF66" s="2" t="s">
        <v>21</v>
      </c>
      <c r="AG66" s="30">
        <f t="shared" si="47"/>
        <v>202.26</v>
      </c>
      <c r="AH66" s="31" t="s">
        <v>29</v>
      </c>
      <c r="AI66" s="32">
        <f t="shared" si="48"/>
        <v>7.8299999999999983</v>
      </c>
      <c r="AJ66" s="30">
        <f t="shared" si="49"/>
        <v>211.41</v>
      </c>
      <c r="AK66" s="31" t="s">
        <v>29</v>
      </c>
      <c r="AL66" s="32">
        <f t="shared" si="50"/>
        <v>7.0999999999999943</v>
      </c>
      <c r="AM66" s="30">
        <f t="shared" si="51"/>
        <v>184.92000000000002</v>
      </c>
      <c r="AN66" s="31" t="s">
        <v>29</v>
      </c>
      <c r="AO66" s="32">
        <f t="shared" si="52"/>
        <v>2.5899999999999892</v>
      </c>
    </row>
    <row r="67" spans="32:41" ht="19.899999999999999" customHeight="1">
      <c r="AF67" s="38" t="s">
        <v>22</v>
      </c>
      <c r="AG67" s="39">
        <f t="shared" si="47"/>
        <v>272.81</v>
      </c>
      <c r="AH67" s="31" t="s">
        <v>29</v>
      </c>
      <c r="AI67" s="40">
        <f t="shared" si="48"/>
        <v>17.809999999999999</v>
      </c>
      <c r="AJ67" s="39">
        <f t="shared" si="49"/>
        <v>241.53700000000001</v>
      </c>
      <c r="AK67" s="31" t="s">
        <v>29</v>
      </c>
      <c r="AL67" s="40">
        <f t="shared" si="50"/>
        <v>9.0370000000000061</v>
      </c>
      <c r="AM67" s="39">
        <f t="shared" si="51"/>
        <v>264.19</v>
      </c>
      <c r="AN67" s="31" t="s">
        <v>29</v>
      </c>
      <c r="AO67" s="40">
        <f t="shared" si="52"/>
        <v>4.1200000000000045</v>
      </c>
    </row>
    <row r="68" spans="32:41" ht="19.899999999999999" customHeight="1">
      <c r="AF68" s="38" t="s">
        <v>23</v>
      </c>
      <c r="AG68" s="39">
        <f t="shared" si="47"/>
        <v>239.94</v>
      </c>
      <c r="AH68" s="31" t="s">
        <v>29</v>
      </c>
      <c r="AI68" s="40">
        <f t="shared" si="48"/>
        <v>6.5600000000000014</v>
      </c>
      <c r="AJ68" s="39">
        <f t="shared" si="49"/>
        <v>240.23000000000002</v>
      </c>
      <c r="AK68" s="31" t="s">
        <v>29</v>
      </c>
      <c r="AL68" s="40">
        <f t="shared" si="50"/>
        <v>2.9200000000000017</v>
      </c>
      <c r="AM68" s="39">
        <f t="shared" si="51"/>
        <v>220.285</v>
      </c>
      <c r="AN68" s="31" t="s">
        <v>29</v>
      </c>
      <c r="AO68" s="40">
        <f t="shared" si="52"/>
        <v>1.9350000000000021</v>
      </c>
    </row>
    <row r="69" spans="32:41" ht="19.899999999999999" customHeight="1">
      <c r="AF69" s="2" t="s">
        <v>24</v>
      </c>
      <c r="AG69" s="30">
        <f t="shared" si="47"/>
        <v>84.201587111708534</v>
      </c>
      <c r="AH69" s="31" t="s">
        <v>29</v>
      </c>
      <c r="AI69" s="32">
        <f t="shared" si="48"/>
        <v>11.269479195906591</v>
      </c>
      <c r="AJ69" s="30">
        <f t="shared" si="49"/>
        <v>56.585821610754437</v>
      </c>
      <c r="AK69" s="31" t="s">
        <v>29</v>
      </c>
      <c r="AL69" s="32">
        <f t="shared" si="50"/>
        <v>13.194845661638977</v>
      </c>
      <c r="AM69" s="30">
        <f t="shared" si="51"/>
        <v>69.238322109731698</v>
      </c>
      <c r="AN69" s="31" t="s">
        <v>29</v>
      </c>
      <c r="AO69" s="32">
        <f t="shared" si="52"/>
        <v>6.9062562035213091</v>
      </c>
    </row>
    <row r="70" spans="32:41" ht="19.899999999999999" customHeight="1">
      <c r="AF70" s="38" t="s">
        <v>25</v>
      </c>
      <c r="AG70" s="39">
        <f t="shared" si="47"/>
        <v>15.798412888291468</v>
      </c>
      <c r="AH70" s="31" t="s">
        <v>29</v>
      </c>
      <c r="AI70" s="40">
        <f t="shared" si="48"/>
        <v>11.26947919590657</v>
      </c>
      <c r="AJ70" s="39">
        <f t="shared" si="49"/>
        <v>43.414178389245563</v>
      </c>
      <c r="AK70" s="31" t="s">
        <v>29</v>
      </c>
      <c r="AL70" s="40">
        <f t="shared" si="50"/>
        <v>13.194845661638952</v>
      </c>
      <c r="AM70" s="39">
        <f t="shared" si="51"/>
        <v>30.761677890268306</v>
      </c>
      <c r="AN70" s="31" t="s">
        <v>29</v>
      </c>
      <c r="AO70" s="40">
        <f t="shared" si="52"/>
        <v>6.9062562035213029</v>
      </c>
    </row>
    <row r="71" spans="32:41" ht="19.899999999999999" customHeight="1">
      <c r="AF71" s="38" t="s">
        <v>26</v>
      </c>
      <c r="AG71" s="39">
        <f t="shared" si="47"/>
        <v>279.63499999999999</v>
      </c>
      <c r="AH71" s="31" t="s">
        <v>29</v>
      </c>
      <c r="AI71" s="40">
        <f t="shared" si="48"/>
        <v>12.365000000000007</v>
      </c>
      <c r="AJ71" s="39">
        <f t="shared" si="49"/>
        <v>281.4855</v>
      </c>
      <c r="AK71" s="31" t="s">
        <v>29</v>
      </c>
      <c r="AL71" s="40">
        <f t="shared" si="50"/>
        <v>2.6055000000000064</v>
      </c>
      <c r="AM71" s="39">
        <f t="shared" si="51"/>
        <v>279.38499999999999</v>
      </c>
      <c r="AN71" s="31" t="s">
        <v>29</v>
      </c>
      <c r="AO71" s="40">
        <f t="shared" si="52"/>
        <v>7.3550000000000182</v>
      </c>
    </row>
    <row r="72" spans="32:41" ht="19.899999999999999" customHeight="1">
      <c r="AF72" s="2" t="s">
        <v>27</v>
      </c>
      <c r="AG72" s="30">
        <f t="shared" si="47"/>
        <v>29.354188311688311</v>
      </c>
      <c r="AH72" s="31" t="s">
        <v>29</v>
      </c>
      <c r="AI72" s="32">
        <f t="shared" si="48"/>
        <v>12.894188311688312</v>
      </c>
      <c r="AJ72" s="30">
        <f t="shared" si="49"/>
        <v>8.6626371192888385</v>
      </c>
      <c r="AK72" s="31" t="s">
        <v>29</v>
      </c>
      <c r="AL72" s="32">
        <f t="shared" si="50"/>
        <v>0.94658773657279693</v>
      </c>
      <c r="AM72" s="30">
        <f t="shared" si="51"/>
        <v>20.193920504704685</v>
      </c>
      <c r="AN72" s="31" t="s">
        <v>29</v>
      </c>
      <c r="AO72" s="32">
        <f t="shared" si="52"/>
        <v>2.4019497017849827</v>
      </c>
    </row>
    <row r="73" spans="32:41" ht="19.899999999999999" customHeight="1">
      <c r="AF73" s="38" t="s">
        <v>28</v>
      </c>
      <c r="AG73" s="39">
        <f t="shared" si="47"/>
        <v>14.967012987012989</v>
      </c>
      <c r="AH73" s="31" t="s">
        <v>29</v>
      </c>
      <c r="AI73" s="40">
        <f t="shared" si="48"/>
        <v>1.4929870129870124</v>
      </c>
      <c r="AJ73" s="39">
        <f t="shared" si="49"/>
        <v>36.839771118545428</v>
      </c>
      <c r="AK73" s="31" t="s">
        <v>29</v>
      </c>
      <c r="AL73" s="40">
        <f t="shared" si="50"/>
        <v>8.2595242049651727</v>
      </c>
      <c r="AM73" s="39">
        <f t="shared" si="51"/>
        <v>13.503649635036499</v>
      </c>
      <c r="AN73" s="31" t="s">
        <v>29</v>
      </c>
      <c r="AO73" s="40" t="e">
        <f t="shared" si="52"/>
        <v>#DIV/0!</v>
      </c>
    </row>
    <row r="74" spans="32:41" ht="19.899999999999999" customHeight="1"/>
    <row r="75" spans="32:41" ht="19.899999999999999" customHeight="1"/>
    <row r="76" spans="32:41" ht="19.899999999999999" customHeight="1"/>
    <row r="77" spans="32:41" ht="19.899999999999999" customHeight="1"/>
    <row r="78" spans="32:41" ht="19.899999999999999" customHeight="1"/>
    <row r="79" spans="32:41" ht="19.899999999999999" customHeight="1"/>
    <row r="80" spans="32:41" ht="19.899999999999999" customHeight="1"/>
    <row r="81" ht="19.899999999999999" customHeight="1"/>
    <row r="82" ht="19.899999999999999" customHeight="1"/>
    <row r="83" ht="19.899999999999999" customHeight="1"/>
    <row r="84" ht="19.899999999999999" customHeight="1"/>
    <row r="85" ht="19.899999999999999" customHeight="1"/>
    <row r="86" ht="19.899999999999999" customHeight="1"/>
    <row r="87" ht="19.899999999999999" customHeight="1"/>
    <row r="88" ht="19.899999999999999" customHeight="1"/>
  </sheetData>
  <mergeCells count="20">
    <mergeCell ref="D1:F1"/>
    <mergeCell ref="M1:O1"/>
    <mergeCell ref="V1:X1"/>
    <mergeCell ref="D18:F18"/>
    <mergeCell ref="M18:O18"/>
    <mergeCell ref="V18:X18"/>
    <mergeCell ref="AG64:AI64"/>
    <mergeCell ref="AJ64:AL64"/>
    <mergeCell ref="AM64:AO64"/>
    <mergeCell ref="D35:F35"/>
    <mergeCell ref="M35:O35"/>
    <mergeCell ref="V35:X35"/>
    <mergeCell ref="AG42:AI42"/>
    <mergeCell ref="AJ42:AL42"/>
    <mergeCell ref="AM42:AO42"/>
    <mergeCell ref="AF52:AO52"/>
    <mergeCell ref="AG53:AI53"/>
    <mergeCell ref="AJ53:AL53"/>
    <mergeCell ref="AM53:AO53"/>
    <mergeCell ref="AF63:AO6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C0DA8-A527-40D8-A74E-DEE3C158C799}">
  <dimension ref="A1:BA88"/>
  <sheetViews>
    <sheetView zoomScale="50" zoomScaleNormal="50" workbookViewId="0">
      <selection activeCell="Z61" sqref="Z61"/>
    </sheetView>
  </sheetViews>
  <sheetFormatPr defaultColWidth="9.140625" defaultRowHeight="17.25"/>
  <cols>
    <col min="1" max="1" width="2.7109375" style="1" customWidth="1"/>
    <col min="2" max="2" width="20.42578125" style="1" customWidth="1"/>
    <col min="3" max="3" width="0.7109375" style="1" customWidth="1"/>
    <col min="4" max="7" width="13" style="1" customWidth="1"/>
    <col min="8" max="8" width="0.85546875" style="1" customWidth="1"/>
    <col min="9" max="11" width="9.28515625" style="1" customWidth="1"/>
    <col min="12" max="12" width="0.7109375" style="1" customWidth="1"/>
    <col min="13" max="13" width="22.85546875" style="1" customWidth="1"/>
    <col min="14" max="17" width="13" style="1" customWidth="1"/>
    <col min="18" max="18" width="0.85546875" style="1" customWidth="1"/>
    <col min="19" max="21" width="9.28515625" style="1" customWidth="1"/>
    <col min="22" max="22" width="0.7109375" style="1" customWidth="1"/>
    <col min="23" max="23" width="22.7109375" style="1" customWidth="1"/>
    <col min="24" max="27" width="13" style="1" customWidth="1"/>
    <col min="28" max="28" width="0.85546875" style="1" customWidth="1"/>
    <col min="29" max="31" width="9.28515625" style="1" customWidth="1"/>
    <col min="32" max="32" width="2.7109375" style="1" customWidth="1"/>
    <col min="33" max="33" width="16.28515625" style="2" customWidth="1"/>
    <col min="34" max="34" width="11.7109375" style="1" customWidth="1"/>
    <col min="35" max="35" width="17.140625" style="1" customWidth="1"/>
    <col min="36" max="36" width="7.5703125" style="2" customWidth="1"/>
    <col min="37" max="37" width="2.85546875" style="3" customWidth="1"/>
    <col min="38" max="38" width="5.7109375" style="4" customWidth="1"/>
    <col min="39" max="39" width="7.5703125" style="2" customWidth="1"/>
    <col min="40" max="40" width="2.85546875" style="3" customWidth="1"/>
    <col min="41" max="41" width="5.7109375" style="4" customWidth="1"/>
    <col min="42" max="42" width="7.5703125" style="2" customWidth="1"/>
    <col min="43" max="43" width="2.85546875" style="3" customWidth="1"/>
    <col min="44" max="44" width="5.7109375" style="4" customWidth="1"/>
    <col min="45" max="45" width="1.28515625" style="1" customWidth="1"/>
    <col min="46" max="46" width="10.42578125" style="1" customWidth="1"/>
    <col min="47" max="47" width="9.7109375" style="1" customWidth="1"/>
    <col min="48" max="48" width="18.28515625" style="1" customWidth="1"/>
    <col min="49" max="49" width="18" style="1" customWidth="1"/>
    <col min="50" max="50" width="18.7109375" style="1" customWidth="1"/>
    <col min="51" max="70" width="14.85546875" style="1" customWidth="1"/>
    <col min="71" max="16384" width="9.140625" style="1"/>
  </cols>
  <sheetData>
    <row r="1" spans="1:53" ht="40.9" customHeight="1">
      <c r="B1" s="5" t="s">
        <v>8</v>
      </c>
      <c r="C1" s="6"/>
      <c r="D1" s="61" t="s">
        <v>0</v>
      </c>
      <c r="E1" s="61"/>
      <c r="F1" s="61"/>
      <c r="G1" s="61"/>
      <c r="H1" s="37"/>
      <c r="I1" s="37"/>
      <c r="J1" s="37"/>
      <c r="K1" s="37"/>
      <c r="L1" s="6"/>
      <c r="M1" s="5" t="s">
        <v>8</v>
      </c>
      <c r="N1" s="62" t="s">
        <v>44</v>
      </c>
      <c r="O1" s="61"/>
      <c r="P1" s="61"/>
      <c r="Q1" s="61"/>
      <c r="R1" s="37"/>
      <c r="S1" s="37"/>
      <c r="T1" s="37"/>
      <c r="U1" s="37"/>
      <c r="W1" s="5" t="s">
        <v>8</v>
      </c>
      <c r="X1" s="63" t="s">
        <v>48</v>
      </c>
      <c r="Y1" s="61"/>
      <c r="Z1" s="61"/>
      <c r="AA1" s="61"/>
      <c r="AB1" s="37"/>
      <c r="AC1" s="37"/>
      <c r="AD1" s="37"/>
      <c r="AE1" s="37"/>
    </row>
    <row r="2" spans="1:53" ht="4.1500000000000004" customHeight="1">
      <c r="B2" s="8"/>
      <c r="C2" s="6"/>
      <c r="D2" s="37"/>
      <c r="E2" s="37"/>
      <c r="F2" s="37"/>
      <c r="G2" s="37"/>
      <c r="H2" s="37"/>
      <c r="I2" s="37"/>
      <c r="J2" s="37"/>
      <c r="K2" s="37"/>
      <c r="L2" s="6"/>
      <c r="M2" s="8"/>
      <c r="N2" s="37"/>
      <c r="O2" s="37"/>
      <c r="P2" s="37"/>
      <c r="Q2" s="37"/>
      <c r="R2" s="37"/>
      <c r="S2" s="37"/>
      <c r="T2" s="37"/>
      <c r="U2" s="37"/>
      <c r="W2" s="8"/>
      <c r="X2" s="37"/>
      <c r="Y2" s="37"/>
      <c r="Z2" s="37"/>
      <c r="AA2" s="37"/>
      <c r="AB2" s="37"/>
      <c r="AC2" s="37"/>
      <c r="AD2" s="37"/>
      <c r="AE2" s="37"/>
    </row>
    <row r="3" spans="1:53" ht="28.9" customHeight="1">
      <c r="B3" s="45" t="s">
        <v>9</v>
      </c>
      <c r="D3" s="9" t="s">
        <v>1</v>
      </c>
      <c r="E3" s="9" t="s">
        <v>2</v>
      </c>
      <c r="F3" s="9" t="s">
        <v>3</v>
      </c>
      <c r="G3" s="9" t="s">
        <v>4</v>
      </c>
      <c r="H3" s="9"/>
      <c r="I3" s="9"/>
      <c r="J3" s="9"/>
      <c r="K3" s="9"/>
      <c r="M3" s="45" t="s">
        <v>9</v>
      </c>
      <c r="N3" s="9" t="s">
        <v>1</v>
      </c>
      <c r="O3" s="9" t="s">
        <v>2</v>
      </c>
      <c r="P3" s="9" t="s">
        <v>3</v>
      </c>
      <c r="Q3" s="9" t="s">
        <v>4</v>
      </c>
      <c r="R3" s="9"/>
      <c r="S3" s="9"/>
      <c r="T3" s="9"/>
      <c r="U3" s="9"/>
      <c r="W3" s="45" t="s">
        <v>9</v>
      </c>
      <c r="X3" s="9" t="s">
        <v>1</v>
      </c>
      <c r="Y3" s="9" t="s">
        <v>2</v>
      </c>
      <c r="Z3" s="9" t="s">
        <v>3</v>
      </c>
      <c r="AA3" s="9" t="s">
        <v>4</v>
      </c>
      <c r="AB3" s="9"/>
      <c r="AC3" s="9"/>
      <c r="AD3" s="9"/>
      <c r="AE3" s="9"/>
    </row>
    <row r="4" spans="1:53" ht="19.899999999999999" customHeight="1">
      <c r="D4" s="10" t="s">
        <v>6</v>
      </c>
      <c r="E4" s="10" t="s">
        <v>6</v>
      </c>
      <c r="F4" s="10" t="s">
        <v>6</v>
      </c>
      <c r="G4" s="10" t="s">
        <v>6</v>
      </c>
      <c r="H4" s="11"/>
      <c r="N4" s="10" t="s">
        <v>6</v>
      </c>
      <c r="O4" s="10" t="s">
        <v>6</v>
      </c>
      <c r="P4" s="10" t="s">
        <v>6</v>
      </c>
      <c r="Q4" s="10" t="s">
        <v>6</v>
      </c>
      <c r="R4" s="11"/>
      <c r="X4" s="10" t="s">
        <v>6</v>
      </c>
      <c r="Y4" s="10" t="s">
        <v>6</v>
      </c>
      <c r="Z4" s="10" t="s">
        <v>6</v>
      </c>
      <c r="AA4" s="10" t="s">
        <v>6</v>
      </c>
      <c r="AB4" s="11"/>
    </row>
    <row r="5" spans="1:53" ht="19.899999999999999" customHeight="1">
      <c r="B5" s="12"/>
      <c r="D5" s="13"/>
      <c r="E5" s="13"/>
      <c r="F5" s="13"/>
      <c r="G5" s="13"/>
      <c r="I5" s="24" t="s">
        <v>17</v>
      </c>
      <c r="J5" s="24" t="s">
        <v>19</v>
      </c>
      <c r="K5" s="24" t="s">
        <v>18</v>
      </c>
      <c r="N5" s="13" t="s">
        <v>10</v>
      </c>
      <c r="O5" s="13" t="s">
        <v>11</v>
      </c>
      <c r="P5" s="13" t="s">
        <v>11</v>
      </c>
      <c r="Q5" s="13" t="s">
        <v>11</v>
      </c>
      <c r="S5" s="24" t="s">
        <v>17</v>
      </c>
      <c r="T5" s="24" t="s">
        <v>19</v>
      </c>
      <c r="U5" s="24" t="s">
        <v>18</v>
      </c>
      <c r="X5" s="6" t="s">
        <v>12</v>
      </c>
      <c r="Y5" s="6" t="s">
        <v>12</v>
      </c>
      <c r="Z5" s="6" t="s">
        <v>13</v>
      </c>
      <c r="AA5" s="6" t="s">
        <v>12</v>
      </c>
      <c r="AC5" s="24" t="s">
        <v>17</v>
      </c>
      <c r="AD5" s="24" t="s">
        <v>19</v>
      </c>
      <c r="AE5" s="24" t="s">
        <v>18</v>
      </c>
      <c r="AT5" s="33"/>
      <c r="AU5" s="33" t="s">
        <v>30</v>
      </c>
      <c r="AV5" s="12" t="s">
        <v>31</v>
      </c>
      <c r="AW5" s="12" t="s">
        <v>32</v>
      </c>
      <c r="AX5" s="12"/>
    </row>
    <row r="6" spans="1:53" ht="4.1500000000000004" customHeight="1">
      <c r="B6" s="8"/>
      <c r="C6" s="8"/>
      <c r="D6" s="8"/>
      <c r="E6" s="8"/>
      <c r="F6" s="8"/>
      <c r="G6" s="8"/>
      <c r="L6" s="8"/>
      <c r="M6" s="8"/>
      <c r="N6" s="8"/>
      <c r="O6" s="8"/>
      <c r="P6" s="8"/>
      <c r="Q6" s="8"/>
      <c r="V6" s="8"/>
      <c r="W6" s="8"/>
      <c r="X6" s="8"/>
    </row>
    <row r="7" spans="1:53" ht="18">
      <c r="A7" s="2"/>
      <c r="B7" s="2" t="s">
        <v>20</v>
      </c>
      <c r="C7" s="8"/>
      <c r="D7" s="14">
        <v>168</v>
      </c>
      <c r="E7" s="14">
        <v>165.73</v>
      </c>
      <c r="F7" s="8">
        <v>171.36</v>
      </c>
      <c r="G7" s="15">
        <v>192.2</v>
      </c>
      <c r="H7" s="25"/>
      <c r="I7" s="1">
        <f t="shared" ref="I7" si="0">AVERAGE(D7:G7)</f>
        <v>174.32249999999999</v>
      </c>
      <c r="J7" s="26">
        <f t="shared" ref="J7" si="1">STDEV(D7:G7)</f>
        <v>12.140654499106157</v>
      </c>
      <c r="K7" s="26">
        <f t="shared" ref="K7" si="2">J7/(COUNT(D7:G7))^(0.5)</f>
        <v>6.0703272495530785</v>
      </c>
      <c r="L7" s="8"/>
      <c r="M7" s="2" t="s">
        <v>20</v>
      </c>
      <c r="N7" s="14">
        <v>152.41999999999999</v>
      </c>
      <c r="O7" s="14">
        <v>143.22999999999999</v>
      </c>
      <c r="P7" s="14">
        <v>158.22999999999999</v>
      </c>
      <c r="Q7" s="14">
        <v>182.62</v>
      </c>
      <c r="R7" s="25"/>
      <c r="S7" s="1">
        <f>AVERAGE(N7:Q7)</f>
        <v>159.125</v>
      </c>
      <c r="T7" s="26">
        <f t="shared" ref="T7" si="3">STDEV(N7:Q7)</f>
        <v>16.836706922673457</v>
      </c>
      <c r="U7" s="26">
        <f t="shared" ref="U7" si="4">T7/(COUNT(N7:Q7))^(0.5)</f>
        <v>8.4183534613367286</v>
      </c>
      <c r="V7" s="8"/>
      <c r="W7" s="2" t="s">
        <v>20</v>
      </c>
      <c r="X7" s="14">
        <v>150</v>
      </c>
      <c r="Y7" s="14">
        <v>185.09</v>
      </c>
      <c r="Z7" s="14">
        <v>187.04</v>
      </c>
      <c r="AA7" s="14">
        <v>148.13</v>
      </c>
      <c r="AB7" s="25"/>
      <c r="AC7" s="1">
        <f t="shared" ref="AC7" si="5">AVERAGE(X7:AA7)</f>
        <v>167.565</v>
      </c>
      <c r="AD7" s="26">
        <f t="shared" ref="AD7" si="6">STDEV(X7:AA7)</f>
        <v>21.390416078234733</v>
      </c>
      <c r="AE7" s="26">
        <f t="shared" ref="AE7" si="7">AD7/(COUNT(X7:AA7))^(0.5)</f>
        <v>10.695208039117366</v>
      </c>
      <c r="AT7" s="2" t="s">
        <v>24</v>
      </c>
      <c r="AU7" s="16">
        <f>AW7*100/AV7</f>
        <v>77.18521042767081</v>
      </c>
      <c r="AV7" s="14">
        <v>58.69</v>
      </c>
      <c r="AW7" s="14">
        <v>45.3</v>
      </c>
      <c r="AX7" s="14"/>
    </row>
    <row r="8" spans="1:53" ht="18">
      <c r="A8" s="2"/>
      <c r="B8" s="2" t="s">
        <v>21</v>
      </c>
      <c r="C8" s="8"/>
      <c r="D8" s="14">
        <v>146</v>
      </c>
      <c r="E8" s="14">
        <v>158.63</v>
      </c>
      <c r="F8" s="8">
        <v>155.38999999999999</v>
      </c>
      <c r="G8" s="15">
        <v>177.31</v>
      </c>
      <c r="H8" s="25"/>
      <c r="I8" s="1">
        <f t="shared" ref="I8:I15" si="8">AVERAGE(D8:G8)</f>
        <v>159.33249999999998</v>
      </c>
      <c r="J8" s="26">
        <f t="shared" ref="J8:J15" si="9">STDEV(D8:G8)</f>
        <v>13.127361692282271</v>
      </c>
      <c r="K8" s="26">
        <f t="shared" ref="K8:K15" si="10">J8/(COUNT(D8:G8))^(0.5)</f>
        <v>6.5636808461411356</v>
      </c>
      <c r="L8" s="8"/>
      <c r="M8" s="2" t="s">
        <v>21</v>
      </c>
      <c r="N8" s="1">
        <v>147.30000000000001</v>
      </c>
      <c r="O8" s="14">
        <v>146.38</v>
      </c>
      <c r="P8" s="14">
        <v>166.48</v>
      </c>
      <c r="Q8" s="8">
        <v>201.43</v>
      </c>
      <c r="R8" s="25"/>
      <c r="S8" s="1">
        <f t="shared" ref="S8:S15" si="11">AVERAGE(N8:Q8)</f>
        <v>165.39749999999998</v>
      </c>
      <c r="T8" s="26">
        <f t="shared" ref="T8:T15" si="12">STDEV(N8:Q8)</f>
        <v>25.74682941645467</v>
      </c>
      <c r="U8" s="26">
        <f t="shared" ref="U8:U15" si="13">T8/(COUNT(N8:Q8))^(0.5)</f>
        <v>12.873414708227335</v>
      </c>
      <c r="V8" s="8"/>
      <c r="W8" s="2" t="s">
        <v>21</v>
      </c>
      <c r="X8" s="14">
        <v>153.61000000000001</v>
      </c>
      <c r="Y8" s="14">
        <v>153.71</v>
      </c>
      <c r="Z8" s="14">
        <v>158.9</v>
      </c>
      <c r="AA8" s="8">
        <v>154.16999999999999</v>
      </c>
      <c r="AB8" s="25"/>
      <c r="AC8" s="1">
        <f t="shared" ref="AC8:AC15" si="14">AVERAGE(X8:AA8)</f>
        <v>155.0975</v>
      </c>
      <c r="AD8" s="26">
        <f t="shared" ref="AD8:AD15" si="15">STDEV(X8:AA8)</f>
        <v>2.5467021158091239</v>
      </c>
      <c r="AE8" s="26">
        <f t="shared" ref="AE8:AE15" si="16">AD8/(COUNT(X8:AA8))^(0.5)</f>
        <v>1.2733510579045619</v>
      </c>
      <c r="AT8" s="2" t="s">
        <v>25</v>
      </c>
      <c r="AU8" s="16">
        <f>100-AU7</f>
        <v>22.81478957232919</v>
      </c>
      <c r="AY8" s="14"/>
      <c r="BA8" s="12"/>
    </row>
    <row r="9" spans="1:53" ht="18">
      <c r="A9" s="2"/>
      <c r="B9" s="2" t="s">
        <v>22</v>
      </c>
      <c r="C9" s="8"/>
      <c r="D9" s="14">
        <v>202</v>
      </c>
      <c r="E9" s="14">
        <v>218.041</v>
      </c>
      <c r="F9" s="8">
        <v>214.02</v>
      </c>
      <c r="G9" s="15">
        <v>250.89</v>
      </c>
      <c r="H9" s="25"/>
      <c r="I9" s="1">
        <f t="shared" si="8"/>
        <v>221.23775000000001</v>
      </c>
      <c r="J9" s="26">
        <f t="shared" si="9"/>
        <v>20.909822896986313</v>
      </c>
      <c r="K9" s="26">
        <f t="shared" si="10"/>
        <v>10.454911448493156</v>
      </c>
      <c r="L9" s="8"/>
      <c r="M9" s="2" t="s">
        <v>22</v>
      </c>
      <c r="N9" s="14">
        <v>190.37</v>
      </c>
      <c r="O9" s="14">
        <v>203.64</v>
      </c>
      <c r="P9" s="8">
        <v>207.85</v>
      </c>
      <c r="Q9" s="8">
        <v>237.34</v>
      </c>
      <c r="R9" s="25"/>
      <c r="S9" s="1">
        <f t="shared" si="11"/>
        <v>209.8</v>
      </c>
      <c r="T9" s="26">
        <f t="shared" si="12"/>
        <v>19.813502130281432</v>
      </c>
      <c r="U9" s="26">
        <f t="shared" si="13"/>
        <v>9.9067510651407158</v>
      </c>
      <c r="V9" s="8"/>
      <c r="W9" s="2" t="s">
        <v>22</v>
      </c>
      <c r="X9" s="14">
        <v>193.4</v>
      </c>
      <c r="Y9" s="14">
        <v>239.22</v>
      </c>
      <c r="Z9" s="8">
        <v>229</v>
      </c>
      <c r="AA9" s="8">
        <v>214.74</v>
      </c>
      <c r="AB9" s="25"/>
      <c r="AC9" s="1">
        <f t="shared" si="14"/>
        <v>219.09</v>
      </c>
      <c r="AD9" s="26">
        <f t="shared" si="15"/>
        <v>19.852150177415709</v>
      </c>
      <c r="AE9" s="26">
        <f t="shared" si="16"/>
        <v>9.9260750887078544</v>
      </c>
      <c r="AY9" s="14"/>
      <c r="BA9" s="12"/>
    </row>
    <row r="10" spans="1:53">
      <c r="A10" s="2"/>
      <c r="B10" s="2" t="s">
        <v>23</v>
      </c>
      <c r="C10" s="8"/>
      <c r="D10" s="14">
        <v>180</v>
      </c>
      <c r="E10" s="14">
        <v>198.33</v>
      </c>
      <c r="F10" s="8">
        <v>197.94</v>
      </c>
      <c r="G10" s="15">
        <v>211.1</v>
      </c>
      <c r="I10" s="1">
        <f t="shared" si="8"/>
        <v>196.8425</v>
      </c>
      <c r="J10" s="26">
        <f t="shared" si="9"/>
        <v>12.784929604812064</v>
      </c>
      <c r="K10" s="26">
        <f t="shared" si="10"/>
        <v>6.3924648024060318</v>
      </c>
      <c r="L10" s="8"/>
      <c r="M10" s="2" t="s">
        <v>23</v>
      </c>
      <c r="N10" s="14">
        <v>183.16</v>
      </c>
      <c r="O10" s="14">
        <v>188.52</v>
      </c>
      <c r="P10" s="14">
        <v>195.2</v>
      </c>
      <c r="Q10" s="8">
        <v>228.48</v>
      </c>
      <c r="S10" s="1">
        <f t="shared" si="11"/>
        <v>198.84</v>
      </c>
      <c r="T10" s="26">
        <f t="shared" si="12"/>
        <v>20.364544352051347</v>
      </c>
      <c r="U10" s="26">
        <f t="shared" si="13"/>
        <v>10.182272176025673</v>
      </c>
      <c r="V10" s="8"/>
      <c r="W10" s="2" t="s">
        <v>23</v>
      </c>
      <c r="X10" s="14">
        <v>190.5</v>
      </c>
      <c r="Y10" s="14">
        <v>190.65</v>
      </c>
      <c r="Z10" s="8">
        <v>193.93</v>
      </c>
      <c r="AA10" s="8">
        <v>185.11</v>
      </c>
      <c r="AC10" s="1">
        <f t="shared" si="14"/>
        <v>190.04749999999999</v>
      </c>
      <c r="AD10" s="26">
        <f t="shared" si="15"/>
        <v>3.652418148752044</v>
      </c>
      <c r="AE10" s="26">
        <f t="shared" si="16"/>
        <v>1.826209074376022</v>
      </c>
      <c r="AT10" s="34" t="s">
        <v>33</v>
      </c>
      <c r="AV10" s="12" t="s">
        <v>34</v>
      </c>
      <c r="AW10" s="12" t="s">
        <v>28</v>
      </c>
      <c r="AX10" s="12" t="s">
        <v>27</v>
      </c>
      <c r="AY10" s="14"/>
      <c r="BA10" s="12"/>
    </row>
    <row r="11" spans="1:53">
      <c r="A11" s="2"/>
      <c r="B11" s="2" t="s">
        <v>35</v>
      </c>
      <c r="C11" s="14"/>
      <c r="D11" s="14">
        <v>81.19</v>
      </c>
      <c r="E11" s="14">
        <v>93.214936247723102</v>
      </c>
      <c r="F11" s="8">
        <v>79.976423038059906</v>
      </c>
      <c r="G11" s="8">
        <v>75.121701255444535</v>
      </c>
      <c r="I11" s="1">
        <f t="shared" si="8"/>
        <v>82.375765135306878</v>
      </c>
      <c r="J11" s="26">
        <f t="shared" si="9"/>
        <v>7.6870443958887247</v>
      </c>
      <c r="K11" s="26">
        <f t="shared" si="10"/>
        <v>3.8435221979443623</v>
      </c>
      <c r="L11" s="8"/>
      <c r="M11" s="2" t="s">
        <v>35</v>
      </c>
      <c r="N11" s="14">
        <v>75.985332493476093</v>
      </c>
      <c r="O11" s="14">
        <v>85.139172825916006</v>
      </c>
      <c r="P11" s="8">
        <v>60.71</v>
      </c>
      <c r="Q11" s="8">
        <v>51.419558359621448</v>
      </c>
      <c r="S11" s="1">
        <f t="shared" si="11"/>
        <v>68.313515919753385</v>
      </c>
      <c r="T11" s="26">
        <f t="shared" si="12"/>
        <v>15.112674109834929</v>
      </c>
      <c r="U11" s="26">
        <f t="shared" si="13"/>
        <v>7.5563370549174644</v>
      </c>
      <c r="V11" s="8"/>
      <c r="W11" s="2" t="s">
        <v>35</v>
      </c>
      <c r="X11" s="1">
        <v>76.378074762734798</v>
      </c>
      <c r="Y11" s="14">
        <v>89.821972358866205</v>
      </c>
      <c r="Z11" s="8">
        <v>75.3</v>
      </c>
      <c r="AA11" s="8">
        <v>75.484370963575302</v>
      </c>
      <c r="AC11" s="1">
        <f t="shared" si="14"/>
        <v>79.246104521294086</v>
      </c>
      <c r="AD11" s="26">
        <f t="shared" si="15"/>
        <v>7.0662803856536218</v>
      </c>
      <c r="AE11" s="26">
        <f t="shared" si="16"/>
        <v>3.5331401928268109</v>
      </c>
      <c r="AT11" s="27">
        <f>(AW11*100/AV11)</f>
        <v>7.9254079254079262</v>
      </c>
      <c r="AU11" s="33"/>
      <c r="AV11" s="14">
        <v>0.85799999999999998</v>
      </c>
      <c r="AW11" s="1">
        <v>6.8000000000000005E-2</v>
      </c>
      <c r="AX11" s="14">
        <v>0</v>
      </c>
      <c r="BA11" s="12"/>
    </row>
    <row r="12" spans="1:53" ht="18">
      <c r="B12" s="38" t="s">
        <v>36</v>
      </c>
      <c r="C12" s="14"/>
      <c r="D12" s="14">
        <v>18.809999999999999</v>
      </c>
      <c r="E12" s="14">
        <v>6.7850637522768702</v>
      </c>
      <c r="F12" s="8">
        <v>20.023576961940101</v>
      </c>
      <c r="G12" s="8">
        <v>24.878298744555465</v>
      </c>
      <c r="H12" s="6"/>
      <c r="I12" s="1">
        <f t="shared" si="8"/>
        <v>17.624234864693108</v>
      </c>
      <c r="J12" s="26">
        <f t="shared" si="9"/>
        <v>7.6870443958887433</v>
      </c>
      <c r="K12" s="26">
        <f t="shared" si="10"/>
        <v>3.8435221979443717</v>
      </c>
      <c r="L12" s="8"/>
      <c r="M12" s="38" t="s">
        <v>36</v>
      </c>
      <c r="N12" s="14">
        <v>24.014667506523899</v>
      </c>
      <c r="O12" s="14">
        <v>14.860827174083999</v>
      </c>
      <c r="P12" s="8">
        <v>39.29</v>
      </c>
      <c r="Q12" s="14">
        <v>48.580441640378552</v>
      </c>
      <c r="R12" s="6"/>
      <c r="S12" s="1">
        <f t="shared" si="11"/>
        <v>31.686484080246615</v>
      </c>
      <c r="T12" s="26">
        <f t="shared" si="12"/>
        <v>15.11267410983494</v>
      </c>
      <c r="U12" s="26">
        <f t="shared" si="13"/>
        <v>7.5563370549174698</v>
      </c>
      <c r="V12" s="28"/>
      <c r="W12" s="38" t="s">
        <v>36</v>
      </c>
      <c r="X12" s="1">
        <v>23.621925237265199</v>
      </c>
      <c r="Y12" s="14">
        <v>10.1780276411338</v>
      </c>
      <c r="Z12" s="8">
        <v>24.7</v>
      </c>
      <c r="AA12" s="8">
        <v>24.515629036424698</v>
      </c>
      <c r="AB12" s="6"/>
      <c r="AC12" s="1">
        <f t="shared" si="14"/>
        <v>20.753895478705925</v>
      </c>
      <c r="AD12" s="26">
        <f t="shared" si="15"/>
        <v>7.0662803856536138</v>
      </c>
      <c r="AE12" s="26">
        <f t="shared" si="16"/>
        <v>3.5331401928268069</v>
      </c>
      <c r="AF12" s="6"/>
      <c r="BA12" s="14"/>
    </row>
    <row r="13" spans="1:53">
      <c r="B13" s="38" t="s">
        <v>26</v>
      </c>
      <c r="C13" s="8"/>
      <c r="D13" s="14">
        <v>230</v>
      </c>
      <c r="E13" s="14">
        <v>234.68600000000001</v>
      </c>
      <c r="F13" s="8">
        <v>229.4</v>
      </c>
      <c r="G13" s="15">
        <v>247.81</v>
      </c>
      <c r="I13" s="1">
        <f t="shared" si="8"/>
        <v>235.47399999999999</v>
      </c>
      <c r="J13" s="26">
        <f t="shared" si="9"/>
        <v>8.556790519815241</v>
      </c>
      <c r="K13" s="26">
        <f t="shared" si="10"/>
        <v>4.2783952599076205</v>
      </c>
      <c r="L13" s="8"/>
      <c r="M13" s="38" t="s">
        <v>26</v>
      </c>
      <c r="N13" s="14">
        <v>217.065</v>
      </c>
      <c r="O13" s="14">
        <v>240.1</v>
      </c>
      <c r="P13" s="14">
        <v>227</v>
      </c>
      <c r="Q13" s="14">
        <v>272.2</v>
      </c>
      <c r="S13" s="1">
        <f t="shared" si="11"/>
        <v>239.09125</v>
      </c>
      <c r="T13" s="26">
        <f t="shared" si="12"/>
        <v>24.003894953041815</v>
      </c>
      <c r="U13" s="26">
        <f t="shared" si="13"/>
        <v>12.001947476520908</v>
      </c>
      <c r="V13" s="8"/>
      <c r="W13" s="38" t="s">
        <v>26</v>
      </c>
      <c r="X13" s="12">
        <v>225.726</v>
      </c>
      <c r="Y13" s="14">
        <v>265.76</v>
      </c>
      <c r="Z13" s="8">
        <v>240.37</v>
      </c>
      <c r="AA13" s="8">
        <v>236.77</v>
      </c>
      <c r="AC13" s="1">
        <f t="shared" si="14"/>
        <v>242.15649999999999</v>
      </c>
      <c r="AD13" s="26">
        <f t="shared" si="15"/>
        <v>16.924267655253697</v>
      </c>
      <c r="AE13" s="26">
        <f t="shared" si="16"/>
        <v>8.4621338276268485</v>
      </c>
      <c r="AT13" s="34" t="s">
        <v>37</v>
      </c>
      <c r="BA13" s="14"/>
    </row>
    <row r="14" spans="1:53">
      <c r="B14" s="17" t="s">
        <v>38</v>
      </c>
      <c r="C14" s="8"/>
      <c r="D14" s="18">
        <v>19.559999999999999</v>
      </c>
      <c r="E14" s="19">
        <v>14.2272262026612</v>
      </c>
      <c r="F14" s="8">
        <v>8.7507365939893909</v>
      </c>
      <c r="G14" s="8">
        <v>25.164203612479476</v>
      </c>
      <c r="I14" s="1">
        <f t="shared" si="8"/>
        <v>16.925541602282514</v>
      </c>
      <c r="J14" s="26">
        <f t="shared" si="9"/>
        <v>7.0456668879298885</v>
      </c>
      <c r="K14" s="26">
        <f t="shared" si="10"/>
        <v>3.5228334439649442</v>
      </c>
      <c r="L14" s="8"/>
      <c r="M14" s="17" t="s">
        <v>38</v>
      </c>
      <c r="N14" s="14">
        <v>19.9108469539376</v>
      </c>
      <c r="O14" s="8">
        <v>8.6215797625193602</v>
      </c>
      <c r="P14" s="14">
        <v>0.47</v>
      </c>
      <c r="Q14" s="1">
        <v>6.9495694956949583</v>
      </c>
      <c r="S14" s="1">
        <f t="shared" si="11"/>
        <v>8.9879990530379796</v>
      </c>
      <c r="T14" s="26">
        <f t="shared" si="12"/>
        <v>8.0860862451179454</v>
      </c>
      <c r="U14" s="26">
        <f t="shared" si="13"/>
        <v>4.0430431225589727</v>
      </c>
      <c r="V14" s="8"/>
      <c r="W14" s="17" t="s">
        <v>38</v>
      </c>
      <c r="X14" s="14">
        <v>2.7797576621525302</v>
      </c>
      <c r="Y14" s="8">
        <v>12.6379137412237</v>
      </c>
      <c r="Z14" s="14">
        <v>2.79</v>
      </c>
      <c r="AA14" s="14">
        <v>19.809999999999999</v>
      </c>
      <c r="AC14" s="1">
        <f t="shared" si="14"/>
        <v>9.5044178508440567</v>
      </c>
      <c r="AD14" s="26">
        <f t="shared" si="15"/>
        <v>8.2931353471236235</v>
      </c>
      <c r="AE14" s="26">
        <f t="shared" si="16"/>
        <v>4.1465676735618118</v>
      </c>
      <c r="AT14" s="27">
        <f>(AX11*100/AV11)</f>
        <v>0</v>
      </c>
      <c r="AZ14" s="8"/>
      <c r="BA14" s="14"/>
    </row>
    <row r="15" spans="1:53">
      <c r="B15" s="38" t="s">
        <v>39</v>
      </c>
      <c r="C15" s="8"/>
      <c r="D15" s="18">
        <v>2.68</v>
      </c>
      <c r="E15" s="20">
        <v>18.5772773797339</v>
      </c>
      <c r="F15" s="8">
        <v>8.7507365939893909</v>
      </c>
      <c r="G15" s="8">
        <v>7.8407224958949104</v>
      </c>
      <c r="I15" s="1">
        <f t="shared" si="8"/>
        <v>9.4621841174045507</v>
      </c>
      <c r="J15" s="26">
        <f t="shared" si="9"/>
        <v>6.638730851398698</v>
      </c>
      <c r="K15" s="26">
        <f t="shared" si="10"/>
        <v>3.319365425699349</v>
      </c>
      <c r="L15" s="8"/>
      <c r="M15" s="38" t="s">
        <v>39</v>
      </c>
      <c r="N15" s="14">
        <v>27.1916790490342</v>
      </c>
      <c r="O15" s="8">
        <v>20.237480640165199</v>
      </c>
      <c r="P15" s="14">
        <v>28.25</v>
      </c>
      <c r="Q15" s="1">
        <v>26.814268142681428</v>
      </c>
      <c r="S15" s="1">
        <f t="shared" si="11"/>
        <v>25.623356957970206</v>
      </c>
      <c r="T15" s="26">
        <f t="shared" si="12"/>
        <v>3.6416489402524799</v>
      </c>
      <c r="U15" s="26">
        <f t="shared" si="13"/>
        <v>1.8208244701262399</v>
      </c>
      <c r="V15" s="8"/>
      <c r="W15" s="38" t="s">
        <v>39</v>
      </c>
      <c r="X15" s="14">
        <v>17.605131860299402</v>
      </c>
      <c r="Y15" s="8">
        <v>11.033099297893701</v>
      </c>
      <c r="Z15" s="14">
        <v>9.9700000000000006</v>
      </c>
      <c r="AA15" s="8" t="s">
        <v>40</v>
      </c>
      <c r="AC15" s="1">
        <f t="shared" si="14"/>
        <v>12.869410386064366</v>
      </c>
      <c r="AD15" s="26">
        <f t="shared" si="15"/>
        <v>4.1355578149076413</v>
      </c>
      <c r="AE15" s="26">
        <f t="shared" si="16"/>
        <v>2.3876654176861876</v>
      </c>
      <c r="AT15" s="14"/>
    </row>
    <row r="16" spans="1:53">
      <c r="B16" s="21"/>
      <c r="C16" s="8"/>
      <c r="D16" s="8"/>
      <c r="E16" s="8"/>
      <c r="F16" s="8"/>
      <c r="G16" s="8"/>
      <c r="L16" s="8"/>
      <c r="M16" s="21"/>
      <c r="N16" s="14"/>
      <c r="O16" s="14"/>
      <c r="P16" s="14"/>
      <c r="Q16" s="14"/>
      <c r="V16" s="8"/>
      <c r="W16" s="21"/>
      <c r="X16" s="8"/>
      <c r="AT16" s="14"/>
    </row>
    <row r="17" spans="1:50">
      <c r="B17" s="2"/>
      <c r="C17" s="8"/>
      <c r="D17" s="8"/>
      <c r="E17" s="8"/>
      <c r="F17" s="8"/>
      <c r="G17" s="8"/>
      <c r="L17" s="8"/>
      <c r="M17" s="2"/>
      <c r="N17" s="8"/>
      <c r="O17" s="8"/>
      <c r="P17" s="8"/>
      <c r="Q17" s="8"/>
      <c r="V17" s="8"/>
      <c r="W17" s="2"/>
      <c r="X17" s="8"/>
      <c r="AT17" s="14"/>
      <c r="AX17" s="12"/>
    </row>
    <row r="18" spans="1:50" ht="40.9" customHeight="1">
      <c r="B18" s="5" t="s">
        <v>8</v>
      </c>
      <c r="C18" s="6"/>
      <c r="D18" s="61" t="s">
        <v>0</v>
      </c>
      <c r="E18" s="61"/>
      <c r="F18" s="61"/>
      <c r="G18" s="61"/>
      <c r="H18" s="37"/>
      <c r="I18" s="37"/>
      <c r="J18" s="37"/>
      <c r="K18" s="37"/>
      <c r="L18" s="6"/>
      <c r="M18" s="5" t="s">
        <v>8</v>
      </c>
      <c r="N18" s="62" t="s">
        <v>44</v>
      </c>
      <c r="O18" s="61"/>
      <c r="P18" s="61"/>
      <c r="Q18" s="61"/>
      <c r="R18" s="37"/>
      <c r="S18" s="37"/>
      <c r="T18" s="37"/>
      <c r="U18" s="37"/>
      <c r="W18" s="5" t="s">
        <v>8</v>
      </c>
      <c r="X18" s="63" t="s">
        <v>48</v>
      </c>
      <c r="Y18" s="61"/>
      <c r="Z18" s="61"/>
      <c r="AA18" s="61"/>
      <c r="AB18" s="37"/>
      <c r="AC18" s="37"/>
      <c r="AD18" s="37"/>
      <c r="AE18" s="37"/>
      <c r="AX18" s="12"/>
    </row>
    <row r="19" spans="1:50" ht="4.1500000000000004" customHeight="1">
      <c r="B19" s="8"/>
      <c r="C19" s="6"/>
      <c r="D19" s="37"/>
      <c r="E19" s="37"/>
      <c r="F19" s="37"/>
      <c r="G19" s="37"/>
      <c r="H19" s="37"/>
      <c r="I19" s="37"/>
      <c r="J19" s="37"/>
      <c r="K19" s="37"/>
      <c r="L19" s="6"/>
      <c r="M19" s="8"/>
      <c r="N19" s="37"/>
      <c r="O19" s="37"/>
      <c r="P19" s="37"/>
      <c r="Q19" s="37"/>
      <c r="R19" s="37"/>
      <c r="S19" s="37"/>
      <c r="T19" s="37"/>
      <c r="U19" s="37"/>
      <c r="W19" s="8"/>
      <c r="X19" s="37"/>
      <c r="Y19" s="37"/>
      <c r="Z19" s="37"/>
      <c r="AA19" s="37"/>
      <c r="AB19" s="37"/>
      <c r="AC19" s="37"/>
      <c r="AD19" s="37"/>
      <c r="AE19" s="37"/>
    </row>
    <row r="20" spans="1:50" ht="28.9" customHeight="1">
      <c r="B20" s="45" t="s">
        <v>15</v>
      </c>
      <c r="D20" s="9" t="s">
        <v>1</v>
      </c>
      <c r="E20" s="9" t="s">
        <v>2</v>
      </c>
      <c r="F20" s="9" t="s">
        <v>3</v>
      </c>
      <c r="G20" s="9" t="s">
        <v>4</v>
      </c>
      <c r="H20" s="9"/>
      <c r="I20" s="9"/>
      <c r="J20" s="9"/>
      <c r="K20" s="9"/>
      <c r="M20" s="45" t="s">
        <v>15</v>
      </c>
      <c r="N20" s="9" t="s">
        <v>1</v>
      </c>
      <c r="O20" s="9" t="s">
        <v>2</v>
      </c>
      <c r="P20" s="9" t="s">
        <v>3</v>
      </c>
      <c r="Q20" s="9" t="s">
        <v>4</v>
      </c>
      <c r="R20" s="9"/>
      <c r="S20" s="9"/>
      <c r="T20" s="9"/>
      <c r="U20" s="9"/>
      <c r="W20" s="45" t="s">
        <v>15</v>
      </c>
      <c r="X20" s="9" t="s">
        <v>1</v>
      </c>
      <c r="Y20" s="9" t="s">
        <v>2</v>
      </c>
      <c r="Z20" s="9" t="s">
        <v>3</v>
      </c>
      <c r="AA20" s="9" t="s">
        <v>4</v>
      </c>
      <c r="AB20" s="9"/>
      <c r="AC20" s="9"/>
      <c r="AD20" s="9"/>
      <c r="AE20" s="9"/>
    </row>
    <row r="21" spans="1:50" ht="19.899999999999999" customHeight="1">
      <c r="D21" s="10" t="s">
        <v>6</v>
      </c>
      <c r="E21" s="10" t="s">
        <v>6</v>
      </c>
      <c r="F21" s="10" t="s">
        <v>6</v>
      </c>
      <c r="G21" s="10" t="s">
        <v>6</v>
      </c>
      <c r="H21" s="11"/>
      <c r="N21" s="10" t="s">
        <v>6</v>
      </c>
      <c r="O21" s="10" t="s">
        <v>6</v>
      </c>
      <c r="P21" s="10" t="s">
        <v>6</v>
      </c>
      <c r="Q21" s="10" t="s">
        <v>6</v>
      </c>
      <c r="R21" s="11"/>
      <c r="X21" s="10" t="s">
        <v>6</v>
      </c>
      <c r="Y21" s="10" t="s">
        <v>6</v>
      </c>
      <c r="Z21" s="10" t="s">
        <v>6</v>
      </c>
      <c r="AA21" s="10" t="s">
        <v>6</v>
      </c>
      <c r="AB21" s="11"/>
    </row>
    <row r="22" spans="1:50" ht="19.899999999999999" customHeight="1">
      <c r="D22" s="13"/>
      <c r="E22" s="13"/>
      <c r="F22" s="13"/>
      <c r="G22" s="13"/>
      <c r="I22" s="24" t="s">
        <v>17</v>
      </c>
      <c r="J22" s="24" t="s">
        <v>19</v>
      </c>
      <c r="K22" s="24" t="s">
        <v>18</v>
      </c>
      <c r="N22" s="13" t="s">
        <v>10</v>
      </c>
      <c r="O22" s="13" t="s">
        <v>11</v>
      </c>
      <c r="P22" s="13" t="s">
        <v>11</v>
      </c>
      <c r="Q22" s="13" t="s">
        <v>11</v>
      </c>
      <c r="S22" s="24" t="s">
        <v>17</v>
      </c>
      <c r="T22" s="24" t="s">
        <v>19</v>
      </c>
      <c r="U22" s="24" t="s">
        <v>18</v>
      </c>
      <c r="X22" s="6" t="s">
        <v>12</v>
      </c>
      <c r="Y22" s="6" t="s">
        <v>12</v>
      </c>
      <c r="Z22" s="6" t="s">
        <v>13</v>
      </c>
      <c r="AA22" s="6" t="s">
        <v>12</v>
      </c>
      <c r="AC22" s="24" t="s">
        <v>17</v>
      </c>
      <c r="AD22" s="24" t="s">
        <v>19</v>
      </c>
      <c r="AE22" s="24" t="s">
        <v>18</v>
      </c>
    </row>
    <row r="23" spans="1:50" ht="4.1500000000000004" customHeight="1">
      <c r="B23" s="8"/>
      <c r="C23" s="8"/>
      <c r="D23" s="8"/>
      <c r="E23" s="8"/>
      <c r="F23" s="8"/>
      <c r="G23" s="8"/>
      <c r="L23" s="8"/>
      <c r="M23" s="8"/>
      <c r="N23" s="8"/>
      <c r="O23" s="8"/>
      <c r="P23" s="8"/>
      <c r="Q23" s="8"/>
      <c r="V23" s="8"/>
      <c r="W23" s="8"/>
      <c r="X23" s="8"/>
    </row>
    <row r="24" spans="1:50" ht="18">
      <c r="A24" s="2"/>
      <c r="B24" s="2" t="s">
        <v>20</v>
      </c>
      <c r="C24" s="8"/>
      <c r="D24" s="14">
        <v>190.92</v>
      </c>
      <c r="E24" s="14">
        <v>190.07</v>
      </c>
      <c r="F24" s="22">
        <v>192.86</v>
      </c>
      <c r="G24" s="14">
        <v>208.12</v>
      </c>
      <c r="H24" s="25"/>
      <c r="I24" s="1">
        <f t="shared" ref="I24:I32" si="17">AVERAGE(D24:G24)</f>
        <v>195.49250000000001</v>
      </c>
      <c r="J24" s="26">
        <f t="shared" ref="J24:J32" si="18">STDEV(D24:G24)</f>
        <v>8.498922970980896</v>
      </c>
      <c r="K24" s="26">
        <f t="shared" ref="K24:K32" si="19">J24/(COUNT(D24:G24))^(0.5)</f>
        <v>4.249461485490448</v>
      </c>
      <c r="L24" s="8"/>
      <c r="M24" s="2" t="s">
        <v>20</v>
      </c>
      <c r="N24" s="8">
        <v>186.92</v>
      </c>
      <c r="O24" s="14">
        <v>167.94</v>
      </c>
      <c r="P24" s="14">
        <v>186.64</v>
      </c>
      <c r="Q24" s="14">
        <v>183.64</v>
      </c>
      <c r="R24" s="25"/>
      <c r="S24" s="1">
        <f>AVERAGE(N24:Q24)</f>
        <v>181.285</v>
      </c>
      <c r="T24" s="26">
        <f t="shared" ref="T24:T32" si="20">STDEV(N24:Q24)</f>
        <v>9.0196877255627079</v>
      </c>
      <c r="U24" s="26">
        <f t="shared" ref="U24:U32" si="21">T24/(COUNT(N24:Q24))^(0.5)</f>
        <v>4.509843862781354</v>
      </c>
      <c r="V24" s="8"/>
      <c r="W24" s="2" t="s">
        <v>20</v>
      </c>
      <c r="X24" s="14">
        <v>174.76</v>
      </c>
      <c r="Y24" s="14">
        <v>200.5</v>
      </c>
      <c r="Z24" s="14">
        <v>207.76</v>
      </c>
      <c r="AA24" s="14">
        <v>161.6</v>
      </c>
      <c r="AB24" s="25"/>
      <c r="AC24" s="1">
        <f t="shared" ref="AC24:AC32" si="22">AVERAGE(X24:AA24)</f>
        <v>186.155</v>
      </c>
      <c r="AD24" s="26">
        <f t="shared" ref="AD24:AD32" si="23">STDEV(X24:AA24)</f>
        <v>21.643698852090818</v>
      </c>
      <c r="AE24" s="26">
        <f t="shared" ref="AE24:AE32" si="24">AD24/(COUNT(X24:AA24))^(0.5)</f>
        <v>10.821849426045409</v>
      </c>
    </row>
    <row r="25" spans="1:50" ht="18">
      <c r="A25" s="2"/>
      <c r="B25" s="2" t="s">
        <v>21</v>
      </c>
      <c r="C25" s="8"/>
      <c r="D25" s="14">
        <v>158.79</v>
      </c>
      <c r="E25" s="14">
        <v>180.34</v>
      </c>
      <c r="F25" s="22">
        <v>171.36</v>
      </c>
      <c r="G25" s="8">
        <v>185.1</v>
      </c>
      <c r="H25" s="25"/>
      <c r="I25" s="1">
        <f t="shared" si="17"/>
        <v>173.89750000000001</v>
      </c>
      <c r="J25" s="26">
        <f t="shared" si="18"/>
        <v>11.571189437564318</v>
      </c>
      <c r="K25" s="26">
        <f t="shared" si="19"/>
        <v>5.7855947187821588</v>
      </c>
      <c r="L25" s="8"/>
      <c r="M25" s="2" t="s">
        <v>21</v>
      </c>
      <c r="N25" s="8">
        <v>168.49</v>
      </c>
      <c r="O25" s="14">
        <v>174.62</v>
      </c>
      <c r="P25" s="14">
        <v>176.87</v>
      </c>
      <c r="Q25" s="14">
        <v>202.26</v>
      </c>
      <c r="R25" s="25"/>
      <c r="S25" s="1">
        <f t="shared" ref="S25:S32" si="25">AVERAGE(N25:Q25)</f>
        <v>180.56</v>
      </c>
      <c r="T25" s="26">
        <f t="shared" si="20"/>
        <v>14.893786176344364</v>
      </c>
      <c r="U25" s="26">
        <f t="shared" si="21"/>
        <v>7.4468930881721818</v>
      </c>
      <c r="V25" s="8"/>
      <c r="W25" s="2" t="s">
        <v>21</v>
      </c>
      <c r="X25" s="14">
        <v>164.7</v>
      </c>
      <c r="Y25" s="14">
        <v>189.36</v>
      </c>
      <c r="Z25" s="14">
        <v>180.34</v>
      </c>
      <c r="AA25" s="14">
        <v>167.52</v>
      </c>
      <c r="AB25" s="25"/>
      <c r="AC25" s="1">
        <f t="shared" si="22"/>
        <v>175.48</v>
      </c>
      <c r="AD25" s="26">
        <f t="shared" si="23"/>
        <v>11.48686206063258</v>
      </c>
      <c r="AE25" s="26">
        <f t="shared" si="24"/>
        <v>5.7434310303162901</v>
      </c>
    </row>
    <row r="26" spans="1:50" ht="18">
      <c r="A26" s="2"/>
      <c r="B26" s="2" t="s">
        <v>22</v>
      </c>
      <c r="C26" s="8"/>
      <c r="D26" s="14">
        <v>236.55</v>
      </c>
      <c r="E26" s="14">
        <v>254.48</v>
      </c>
      <c r="F26" s="8">
        <v>231.06</v>
      </c>
      <c r="G26" s="8">
        <v>265.41000000000003</v>
      </c>
      <c r="H26" s="25"/>
      <c r="I26" s="1">
        <f t="shared" si="17"/>
        <v>246.875</v>
      </c>
      <c r="J26" s="26">
        <f t="shared" si="18"/>
        <v>15.896562521501313</v>
      </c>
      <c r="K26" s="26">
        <f t="shared" si="19"/>
        <v>7.9482812607506563</v>
      </c>
      <c r="L26" s="8"/>
      <c r="M26" s="2" t="s">
        <v>22</v>
      </c>
      <c r="N26" s="8">
        <v>227.65700000000001</v>
      </c>
      <c r="O26" s="14">
        <v>215.46</v>
      </c>
      <c r="P26" s="14">
        <v>233.81</v>
      </c>
      <c r="Q26" s="14">
        <v>242.01300000000001</v>
      </c>
      <c r="R26" s="25"/>
      <c r="S26" s="1">
        <f t="shared" si="25"/>
        <v>229.73500000000001</v>
      </c>
      <c r="T26" s="26">
        <f t="shared" si="20"/>
        <v>11.187025490868129</v>
      </c>
      <c r="U26" s="26">
        <f t="shared" si="21"/>
        <v>5.5935127454340643</v>
      </c>
      <c r="V26" s="8"/>
      <c r="W26" s="2" t="s">
        <v>22</v>
      </c>
      <c r="X26" s="14">
        <v>215.12</v>
      </c>
      <c r="Y26" s="14">
        <v>253.43</v>
      </c>
      <c r="Z26" s="8">
        <v>250.54</v>
      </c>
      <c r="AA26" s="8">
        <v>236.46</v>
      </c>
      <c r="AB26" s="25"/>
      <c r="AC26" s="1">
        <f t="shared" si="22"/>
        <v>238.88750000000002</v>
      </c>
      <c r="AD26" s="26">
        <f t="shared" si="23"/>
        <v>17.493349926948429</v>
      </c>
      <c r="AE26" s="26">
        <f t="shared" si="24"/>
        <v>8.7466749634742147</v>
      </c>
    </row>
    <row r="27" spans="1:50">
      <c r="A27" s="2"/>
      <c r="B27" s="2" t="s">
        <v>23</v>
      </c>
      <c r="C27" s="8"/>
      <c r="D27" s="14">
        <v>196.26</v>
      </c>
      <c r="E27" s="14">
        <v>215.16</v>
      </c>
      <c r="F27" s="8">
        <v>209.89</v>
      </c>
      <c r="G27" s="8">
        <v>223.33</v>
      </c>
      <c r="I27" s="1">
        <f t="shared" si="17"/>
        <v>211.16</v>
      </c>
      <c r="J27" s="26">
        <f t="shared" si="18"/>
        <v>11.368550186076215</v>
      </c>
      <c r="K27" s="26">
        <f t="shared" si="19"/>
        <v>5.6842750930381074</v>
      </c>
      <c r="L27" s="8"/>
      <c r="M27" s="2" t="s">
        <v>23</v>
      </c>
      <c r="N27" s="8">
        <v>206.03899999999999</v>
      </c>
      <c r="O27" s="14">
        <v>216.36</v>
      </c>
      <c r="P27" s="8">
        <v>209.13</v>
      </c>
      <c r="Q27" s="14">
        <v>224.28</v>
      </c>
      <c r="S27" s="1">
        <f t="shared" si="25"/>
        <v>213.95224999999999</v>
      </c>
      <c r="T27" s="26">
        <f t="shared" si="20"/>
        <v>8.1308732772070744</v>
      </c>
      <c r="U27" s="26">
        <f t="shared" si="21"/>
        <v>4.0654366386035372</v>
      </c>
      <c r="V27" s="8"/>
      <c r="W27" s="2" t="s">
        <v>23</v>
      </c>
      <c r="X27" s="14">
        <v>202.68</v>
      </c>
      <c r="Y27" s="14">
        <v>225.09</v>
      </c>
      <c r="Z27" s="8">
        <v>216.7</v>
      </c>
      <c r="AA27" s="8">
        <v>199.36</v>
      </c>
      <c r="AC27" s="1">
        <f t="shared" si="22"/>
        <v>210.95750000000001</v>
      </c>
      <c r="AD27" s="26">
        <f t="shared" si="23"/>
        <v>12.051595675815429</v>
      </c>
      <c r="AE27" s="26">
        <f t="shared" si="24"/>
        <v>6.0257978379077146</v>
      </c>
    </row>
    <row r="28" spans="1:50">
      <c r="A28" s="2"/>
      <c r="B28" s="2" t="s">
        <v>35</v>
      </c>
      <c r="C28" s="23"/>
      <c r="D28" s="14">
        <v>82.136785917671801</v>
      </c>
      <c r="E28" s="14">
        <v>94.426676289837005</v>
      </c>
      <c r="F28" s="20">
        <v>78.67</v>
      </c>
      <c r="G28" s="8">
        <v>67.034602505270996</v>
      </c>
      <c r="I28" s="1">
        <f t="shared" si="17"/>
        <v>80.567016178194947</v>
      </c>
      <c r="J28" s="26">
        <f t="shared" si="18"/>
        <v>11.273556753759262</v>
      </c>
      <c r="K28" s="26">
        <f t="shared" si="19"/>
        <v>5.6367783768796311</v>
      </c>
      <c r="L28" s="8"/>
      <c r="M28" s="2" t="s">
        <v>35</v>
      </c>
      <c r="N28" s="8">
        <v>61.486614919122403</v>
      </c>
      <c r="O28" s="14">
        <v>70.203465566717298</v>
      </c>
      <c r="P28" s="14">
        <v>54.67</v>
      </c>
      <c r="Q28" s="14">
        <v>47.703703703703702</v>
      </c>
      <c r="S28" s="1">
        <f t="shared" si="25"/>
        <v>58.515946047385853</v>
      </c>
      <c r="T28" s="26">
        <f t="shared" si="20"/>
        <v>9.6110851201130227</v>
      </c>
      <c r="U28" s="26">
        <f t="shared" si="21"/>
        <v>4.8055425600565114</v>
      </c>
      <c r="V28" s="8"/>
      <c r="W28" s="2" t="s">
        <v>35</v>
      </c>
      <c r="X28" s="1">
        <v>72.7925644275454</v>
      </c>
      <c r="Y28" s="14">
        <v>83.757493496210799</v>
      </c>
      <c r="Z28" s="8">
        <v>73.034806413766134</v>
      </c>
      <c r="AA28" s="8">
        <v>67.226294632300778</v>
      </c>
      <c r="AC28" s="1">
        <f t="shared" si="22"/>
        <v>74.202789742455778</v>
      </c>
      <c r="AD28" s="26">
        <f t="shared" si="23"/>
        <v>6.9117476887530147</v>
      </c>
      <c r="AE28" s="26">
        <f t="shared" si="24"/>
        <v>3.4558738443765074</v>
      </c>
    </row>
    <row r="29" spans="1:50" ht="18">
      <c r="B29" s="38" t="s">
        <v>36</v>
      </c>
      <c r="C29" s="23"/>
      <c r="D29" s="14">
        <v>17.863384076633402</v>
      </c>
      <c r="E29" s="14">
        <v>5.5733237101630397</v>
      </c>
      <c r="F29" s="19">
        <v>21.326164874551999</v>
      </c>
      <c r="G29" s="8">
        <v>32.965397494729004</v>
      </c>
      <c r="H29" s="6"/>
      <c r="I29" s="1">
        <f t="shared" si="17"/>
        <v>19.432067539019361</v>
      </c>
      <c r="J29" s="26">
        <f t="shared" si="18"/>
        <v>11.273333915714646</v>
      </c>
      <c r="K29" s="26">
        <f t="shared" si="19"/>
        <v>5.6366669578573232</v>
      </c>
      <c r="L29" s="8"/>
      <c r="M29" s="38" t="s">
        <v>36</v>
      </c>
      <c r="N29" s="8">
        <v>38.513385080877597</v>
      </c>
      <c r="O29" s="14">
        <v>29.796534433282702</v>
      </c>
      <c r="P29" s="14">
        <v>45.33</v>
      </c>
      <c r="Q29" s="14">
        <v>52.296296296296298</v>
      </c>
      <c r="R29" s="6"/>
      <c r="S29" s="1">
        <f t="shared" si="25"/>
        <v>41.484053952614147</v>
      </c>
      <c r="T29" s="26">
        <f t="shared" si="20"/>
        <v>9.6110851201130387</v>
      </c>
      <c r="U29" s="26">
        <f t="shared" si="21"/>
        <v>4.8055425600565194</v>
      </c>
      <c r="V29" s="28"/>
      <c r="W29" s="38" t="s">
        <v>36</v>
      </c>
      <c r="X29" s="1">
        <v>27.2074355724546</v>
      </c>
      <c r="Y29" s="14">
        <v>16.242506503789201</v>
      </c>
      <c r="Z29" s="8">
        <v>26.965193586233866</v>
      </c>
      <c r="AA29" s="8">
        <v>32.773705367699222</v>
      </c>
      <c r="AB29" s="6"/>
      <c r="AC29" s="1">
        <f t="shared" si="22"/>
        <v>25.797210257544222</v>
      </c>
      <c r="AD29" s="26">
        <f t="shared" si="23"/>
        <v>6.9117476887530138</v>
      </c>
      <c r="AE29" s="26">
        <f t="shared" si="24"/>
        <v>3.4558738443765069</v>
      </c>
      <c r="AF29" s="6"/>
    </row>
    <row r="30" spans="1:50">
      <c r="B30" s="38" t="s">
        <v>26</v>
      </c>
      <c r="C30" s="8"/>
      <c r="D30" s="14">
        <v>236.233</v>
      </c>
      <c r="E30" s="14">
        <v>258.14999999999998</v>
      </c>
      <c r="F30" s="14">
        <v>245.2</v>
      </c>
      <c r="G30" s="14">
        <v>263.23</v>
      </c>
      <c r="I30" s="1">
        <f t="shared" si="17"/>
        <v>250.70325</v>
      </c>
      <c r="J30" s="26">
        <f t="shared" si="18"/>
        <v>12.275279314541077</v>
      </c>
      <c r="K30" s="26">
        <f t="shared" si="19"/>
        <v>6.1376396572705385</v>
      </c>
      <c r="L30" s="8"/>
      <c r="M30" s="38" t="s">
        <v>26</v>
      </c>
      <c r="N30" s="8">
        <v>253.34200000000001</v>
      </c>
      <c r="O30" s="14">
        <v>261.52</v>
      </c>
      <c r="P30" s="14">
        <v>250.2</v>
      </c>
      <c r="Q30" s="14">
        <v>268.75</v>
      </c>
      <c r="S30" s="1">
        <f t="shared" si="25"/>
        <v>258.45299999999997</v>
      </c>
      <c r="T30" s="26">
        <f t="shared" si="20"/>
        <v>8.3600045454533092</v>
      </c>
      <c r="U30" s="26">
        <f t="shared" si="21"/>
        <v>4.1800022727266546</v>
      </c>
      <c r="V30" s="8"/>
      <c r="W30" s="38" t="s">
        <v>26</v>
      </c>
      <c r="X30" s="14">
        <v>238.6</v>
      </c>
      <c r="Y30" s="14">
        <v>272.95999999999998</v>
      </c>
      <c r="Z30" s="8">
        <v>258.85000000000002</v>
      </c>
      <c r="AA30" s="8">
        <v>251.43</v>
      </c>
      <c r="AC30" s="1">
        <f t="shared" si="22"/>
        <v>255.45999999999998</v>
      </c>
      <c r="AD30" s="26">
        <f t="shared" si="23"/>
        <v>14.355516941812528</v>
      </c>
      <c r="AE30" s="26">
        <f t="shared" si="24"/>
        <v>7.1777584709062641</v>
      </c>
    </row>
    <row r="31" spans="1:50">
      <c r="B31" s="17" t="s">
        <v>38</v>
      </c>
      <c r="C31" s="8"/>
      <c r="D31" s="12">
        <v>27.15</v>
      </c>
      <c r="E31" s="12">
        <v>11.4788004136505</v>
      </c>
      <c r="F31" s="19">
        <v>8.9367816091953998</v>
      </c>
      <c r="G31" s="8">
        <v>30.066722268557125</v>
      </c>
      <c r="I31" s="1">
        <f t="shared" si="17"/>
        <v>19.408076072850754</v>
      </c>
      <c r="J31" s="26">
        <f t="shared" si="18"/>
        <v>10.740352958867744</v>
      </c>
      <c r="K31" s="26">
        <f t="shared" si="19"/>
        <v>5.370176479433872</v>
      </c>
      <c r="L31" s="8"/>
      <c r="M31" s="17" t="s">
        <v>38</v>
      </c>
      <c r="N31" s="8">
        <v>36.763005780346802</v>
      </c>
      <c r="O31" s="8">
        <v>11.4481969089868</v>
      </c>
      <c r="P31" s="14">
        <v>3.85</v>
      </c>
      <c r="Q31" s="8">
        <v>5.2375152253349571</v>
      </c>
      <c r="S31" s="1">
        <f t="shared" si="25"/>
        <v>14.324679478667141</v>
      </c>
      <c r="T31" s="26">
        <f t="shared" si="20"/>
        <v>15.31935707465311</v>
      </c>
      <c r="U31" s="26">
        <f t="shared" si="21"/>
        <v>7.6596785373265552</v>
      </c>
      <c r="V31" s="8"/>
      <c r="W31" s="17" t="s">
        <v>38</v>
      </c>
      <c r="X31" s="1">
        <v>18.989071038251399</v>
      </c>
      <c r="Y31" s="8">
        <v>15.897939156035299</v>
      </c>
      <c r="Z31" s="8">
        <v>5.18</v>
      </c>
      <c r="AA31" s="8">
        <v>22.104644326866548</v>
      </c>
      <c r="AC31" s="1">
        <f t="shared" si="22"/>
        <v>15.542913630288313</v>
      </c>
      <c r="AD31" s="26">
        <f t="shared" si="23"/>
        <v>7.3586305937908278</v>
      </c>
      <c r="AE31" s="26">
        <f t="shared" si="24"/>
        <v>3.6793152968954139</v>
      </c>
    </row>
    <row r="32" spans="1:50">
      <c r="B32" s="38" t="s">
        <v>39</v>
      </c>
      <c r="C32" s="8"/>
      <c r="D32" s="12">
        <v>2.54</v>
      </c>
      <c r="E32" s="1">
        <v>18.459152016546</v>
      </c>
      <c r="F32" s="14">
        <v>9.9425287356321803</v>
      </c>
      <c r="G32" s="8">
        <v>11.551292743953296</v>
      </c>
      <c r="I32" s="1">
        <f t="shared" si="17"/>
        <v>10.623243374032869</v>
      </c>
      <c r="J32" s="26">
        <f t="shared" si="18"/>
        <v>6.5336293066360627</v>
      </c>
      <c r="K32" s="26">
        <f t="shared" si="19"/>
        <v>3.2668146533180313</v>
      </c>
      <c r="L32" s="8"/>
      <c r="M32" s="38" t="s">
        <v>39</v>
      </c>
      <c r="N32" s="8">
        <v>40.462427745664698</v>
      </c>
      <c r="O32" s="8">
        <v>27.933600457927898</v>
      </c>
      <c r="P32" s="14">
        <v>26.14</v>
      </c>
      <c r="Q32" s="14">
        <v>25.578562728380025</v>
      </c>
      <c r="S32" s="1">
        <f t="shared" si="25"/>
        <v>30.028647732993154</v>
      </c>
      <c r="T32" s="26">
        <f t="shared" si="20"/>
        <v>7.0279875302767936</v>
      </c>
      <c r="U32" s="26">
        <f t="shared" si="21"/>
        <v>3.5139937651383968</v>
      </c>
      <c r="V32" s="8"/>
      <c r="W32" s="38" t="s">
        <v>39</v>
      </c>
      <c r="X32" s="1">
        <v>3.0054644808743198</v>
      </c>
      <c r="Y32" s="8">
        <v>14.4259077526987</v>
      </c>
      <c r="Z32" s="14">
        <v>12.94</v>
      </c>
      <c r="AA32" s="8" t="s">
        <v>40</v>
      </c>
      <c r="AC32" s="1">
        <f t="shared" si="22"/>
        <v>10.12379074452434</v>
      </c>
      <c r="AD32" s="26">
        <f t="shared" si="23"/>
        <v>6.2092597835176591</v>
      </c>
      <c r="AE32" s="26">
        <f t="shared" si="24"/>
        <v>3.5849178074822379</v>
      </c>
    </row>
    <row r="33" spans="1:44">
      <c r="B33" s="21"/>
      <c r="C33" s="8"/>
      <c r="D33" s="8"/>
      <c r="E33" s="14"/>
      <c r="F33" s="14"/>
      <c r="G33" s="14"/>
      <c r="L33" s="8"/>
      <c r="M33" s="21"/>
      <c r="N33" s="8"/>
      <c r="O33" s="14"/>
      <c r="P33" s="14"/>
      <c r="Q33" s="14"/>
      <c r="V33" s="8"/>
      <c r="W33" s="21"/>
      <c r="X33" s="8"/>
    </row>
    <row r="34" spans="1:44">
      <c r="B34" s="2"/>
      <c r="C34" s="8"/>
      <c r="D34" s="8"/>
      <c r="E34" s="14"/>
      <c r="F34" s="12"/>
      <c r="G34" s="12"/>
      <c r="L34" s="8"/>
      <c r="M34" s="2"/>
      <c r="N34" s="8"/>
      <c r="O34" s="8"/>
      <c r="P34" s="8"/>
      <c r="Q34" s="8"/>
      <c r="V34" s="8"/>
      <c r="W34" s="2"/>
      <c r="X34" s="8"/>
    </row>
    <row r="35" spans="1:44" ht="40.9" customHeight="1">
      <c r="B35" s="5" t="s">
        <v>8</v>
      </c>
      <c r="C35" s="6"/>
      <c r="D35" s="61" t="s">
        <v>0</v>
      </c>
      <c r="E35" s="61"/>
      <c r="F35" s="61"/>
      <c r="G35" s="61"/>
      <c r="H35" s="37"/>
      <c r="I35" s="37"/>
      <c r="J35" s="37"/>
      <c r="K35" s="37"/>
      <c r="L35" s="6"/>
      <c r="M35" s="5" t="s">
        <v>8</v>
      </c>
      <c r="N35" s="62" t="s">
        <v>44</v>
      </c>
      <c r="O35" s="61"/>
      <c r="P35" s="61"/>
      <c r="Q35" s="61"/>
      <c r="R35" s="37"/>
      <c r="S35" s="37"/>
      <c r="T35" s="37"/>
      <c r="U35" s="37"/>
      <c r="W35" s="5" t="s">
        <v>8</v>
      </c>
      <c r="X35" s="63" t="s">
        <v>48</v>
      </c>
      <c r="Y35" s="61"/>
      <c r="Z35" s="61"/>
      <c r="AA35" s="61"/>
      <c r="AB35" s="37"/>
      <c r="AC35" s="37"/>
      <c r="AD35" s="37"/>
      <c r="AE35" s="37"/>
    </row>
    <row r="36" spans="1:44" ht="4.1500000000000004" customHeight="1">
      <c r="B36" s="8"/>
      <c r="C36" s="6"/>
      <c r="D36" s="37"/>
      <c r="E36" s="37"/>
      <c r="F36" s="37"/>
      <c r="G36" s="37"/>
      <c r="H36" s="37"/>
      <c r="I36" s="37"/>
      <c r="J36" s="37"/>
      <c r="K36" s="37"/>
      <c r="L36" s="6"/>
      <c r="M36" s="8"/>
      <c r="N36" s="37"/>
      <c r="O36" s="37"/>
      <c r="P36" s="37"/>
      <c r="Q36" s="37"/>
      <c r="R36" s="37"/>
      <c r="S36" s="37"/>
      <c r="T36" s="37"/>
      <c r="U36" s="37"/>
      <c r="W36" s="8"/>
      <c r="X36" s="37"/>
      <c r="Y36" s="37"/>
      <c r="Z36" s="37"/>
      <c r="AA36" s="37"/>
      <c r="AB36" s="37"/>
      <c r="AC36" s="37"/>
      <c r="AD36" s="37"/>
      <c r="AE36" s="37"/>
    </row>
    <row r="37" spans="1:44" ht="28.9" customHeight="1">
      <c r="B37" s="45" t="s">
        <v>16</v>
      </c>
      <c r="D37" s="9" t="s">
        <v>1</v>
      </c>
      <c r="E37" s="9" t="s">
        <v>2</v>
      </c>
      <c r="F37" s="9" t="s">
        <v>3</v>
      </c>
      <c r="G37" s="9" t="s">
        <v>4</v>
      </c>
      <c r="H37" s="9"/>
      <c r="I37" s="9"/>
      <c r="J37" s="9"/>
      <c r="K37" s="9"/>
      <c r="M37" s="45" t="s">
        <v>16</v>
      </c>
      <c r="N37" s="9" t="s">
        <v>1</v>
      </c>
      <c r="O37" s="9" t="s">
        <v>2</v>
      </c>
      <c r="P37" s="9" t="s">
        <v>3</v>
      </c>
      <c r="Q37" s="9" t="s">
        <v>4</v>
      </c>
      <c r="R37" s="9"/>
      <c r="S37" s="9"/>
      <c r="T37" s="9"/>
      <c r="U37" s="9"/>
      <c r="W37" s="45" t="s">
        <v>16</v>
      </c>
      <c r="X37" s="9" t="s">
        <v>1</v>
      </c>
      <c r="Y37" s="9" t="s">
        <v>2</v>
      </c>
      <c r="Z37" s="9" t="s">
        <v>3</v>
      </c>
      <c r="AA37" s="9" t="s">
        <v>4</v>
      </c>
      <c r="AB37" s="9"/>
      <c r="AC37" s="9"/>
      <c r="AD37" s="9"/>
      <c r="AE37" s="9"/>
    </row>
    <row r="38" spans="1:44" ht="19.899999999999999" customHeight="1">
      <c r="D38" s="10" t="s">
        <v>6</v>
      </c>
      <c r="E38" s="10" t="s">
        <v>6</v>
      </c>
      <c r="F38" s="10" t="s">
        <v>6</v>
      </c>
      <c r="G38" s="10" t="s">
        <v>6</v>
      </c>
      <c r="H38" s="11"/>
      <c r="N38" s="10" t="s">
        <v>6</v>
      </c>
      <c r="O38" s="10" t="s">
        <v>6</v>
      </c>
      <c r="P38" s="10" t="s">
        <v>6</v>
      </c>
      <c r="Q38" s="10" t="s">
        <v>6</v>
      </c>
      <c r="R38" s="11"/>
      <c r="X38" s="10" t="s">
        <v>6</v>
      </c>
      <c r="Y38" s="10" t="s">
        <v>6</v>
      </c>
      <c r="Z38" s="10" t="s">
        <v>6</v>
      </c>
      <c r="AA38" s="10" t="s">
        <v>6</v>
      </c>
      <c r="AB38" s="11"/>
    </row>
    <row r="39" spans="1:44" ht="19.899999999999999" customHeight="1">
      <c r="D39" s="13"/>
      <c r="E39" s="13"/>
      <c r="F39" s="13"/>
      <c r="G39" s="13"/>
      <c r="I39" s="24" t="s">
        <v>17</v>
      </c>
      <c r="J39" s="24" t="s">
        <v>19</v>
      </c>
      <c r="K39" s="24" t="s">
        <v>18</v>
      </c>
      <c r="N39" s="13" t="s">
        <v>10</v>
      </c>
      <c r="O39" s="13" t="s">
        <v>11</v>
      </c>
      <c r="P39" s="13" t="s">
        <v>11</v>
      </c>
      <c r="Q39" s="13" t="s">
        <v>11</v>
      </c>
      <c r="S39" s="24" t="s">
        <v>17</v>
      </c>
      <c r="T39" s="24" t="s">
        <v>19</v>
      </c>
      <c r="U39" s="24" t="s">
        <v>18</v>
      </c>
      <c r="X39" s="6" t="s">
        <v>12</v>
      </c>
      <c r="Y39" s="6" t="s">
        <v>12</v>
      </c>
      <c r="Z39" s="6" t="s">
        <v>13</v>
      </c>
      <c r="AA39" s="6" t="s">
        <v>12</v>
      </c>
      <c r="AC39" s="24" t="s">
        <v>17</v>
      </c>
      <c r="AD39" s="24" t="s">
        <v>19</v>
      </c>
      <c r="AE39" s="24" t="s">
        <v>18</v>
      </c>
    </row>
    <row r="40" spans="1:44" ht="4.1500000000000004" customHeight="1">
      <c r="B40" s="8"/>
      <c r="C40" s="8"/>
      <c r="D40" s="8"/>
      <c r="E40" s="8"/>
      <c r="F40" s="8"/>
      <c r="G40" s="8"/>
      <c r="L40" s="8"/>
      <c r="M40" s="8"/>
      <c r="N40" s="8"/>
      <c r="O40" s="8"/>
      <c r="P40" s="8"/>
      <c r="Q40" s="8"/>
      <c r="V40" s="8"/>
      <c r="W40" s="8"/>
      <c r="X40" s="8"/>
    </row>
    <row r="41" spans="1:44" ht="18">
      <c r="A41" s="2"/>
      <c r="B41" s="2" t="s">
        <v>20</v>
      </c>
      <c r="C41" s="8"/>
      <c r="D41" s="35" t="s">
        <v>40</v>
      </c>
      <c r="E41" s="1">
        <v>190.19</v>
      </c>
      <c r="F41" s="20">
        <v>188.93</v>
      </c>
      <c r="G41" s="14">
        <v>238.01</v>
      </c>
      <c r="H41" s="25"/>
      <c r="I41" s="1">
        <f t="shared" ref="I41:I49" si="26">AVERAGE(D41:G41)</f>
        <v>205.71</v>
      </c>
      <c r="J41" s="26">
        <f t="shared" ref="J41:J49" si="27">STDEV(D41:G41)</f>
        <v>27.97971408002601</v>
      </c>
      <c r="K41" s="26">
        <f t="shared" ref="K41:K49" si="28">J41/(COUNT(D41:G41))^(0.5)</f>
        <v>16.154095455951779</v>
      </c>
      <c r="L41" s="8"/>
      <c r="M41" s="2" t="s">
        <v>20</v>
      </c>
      <c r="N41" s="35" t="s">
        <v>40</v>
      </c>
      <c r="O41" s="14">
        <v>170.19</v>
      </c>
      <c r="P41" s="14">
        <v>203.63</v>
      </c>
      <c r="Q41" s="14">
        <v>188.33</v>
      </c>
      <c r="R41" s="25"/>
      <c r="S41" s="1">
        <f>AVERAGE(N41:Q41)</f>
        <v>187.38333333333333</v>
      </c>
      <c r="T41" s="26">
        <f t="shared" ref="T41:T49" si="29">STDEV(N41:Q41)</f>
        <v>16.740087614266937</v>
      </c>
      <c r="U41" s="26">
        <f t="shared" ref="U41:U49" si="30">T41/(COUNT(N41:Q41))^(0.5)</f>
        <v>9.6648940903549363</v>
      </c>
      <c r="V41" s="8"/>
      <c r="W41" s="2" t="s">
        <v>20</v>
      </c>
      <c r="X41" s="35" t="s">
        <v>40</v>
      </c>
      <c r="Y41" s="14">
        <v>217.57</v>
      </c>
      <c r="Z41" s="14">
        <v>210.745</v>
      </c>
      <c r="AA41" s="14">
        <v>200.16</v>
      </c>
      <c r="AB41" s="25"/>
      <c r="AC41" s="1">
        <f t="shared" ref="AC41:AC49" si="31">AVERAGE(X41:AA41)</f>
        <v>209.49166666666667</v>
      </c>
      <c r="AD41" s="26">
        <f t="shared" ref="AD41:AD49" si="32">STDEV(X41:AA41)</f>
        <v>8.7724089241971228</v>
      </c>
      <c r="AE41" s="26">
        <f t="shared" ref="AE41:AE49" si="33">AD41/(COUNT(X41:AA41))^(0.5)</f>
        <v>5.0647526538266847</v>
      </c>
      <c r="AI41" s="44"/>
    </row>
    <row r="42" spans="1:44" ht="18" customHeight="1">
      <c r="A42" s="2"/>
      <c r="B42" s="2" t="s">
        <v>21</v>
      </c>
      <c r="C42" s="8"/>
      <c r="D42" s="35" t="s">
        <v>40</v>
      </c>
      <c r="E42" s="14">
        <v>194.43</v>
      </c>
      <c r="F42" s="20">
        <v>191.05</v>
      </c>
      <c r="G42" s="8">
        <v>210.09</v>
      </c>
      <c r="H42" s="25"/>
      <c r="I42" s="1">
        <f t="shared" si="26"/>
        <v>198.52333333333334</v>
      </c>
      <c r="J42" s="26">
        <f t="shared" si="27"/>
        <v>10.15858914088631</v>
      </c>
      <c r="K42" s="26">
        <f t="shared" si="28"/>
        <v>5.8650641750775208</v>
      </c>
      <c r="L42" s="8"/>
      <c r="M42" s="2" t="s">
        <v>21</v>
      </c>
      <c r="N42" s="35" t="s">
        <v>40</v>
      </c>
      <c r="O42" s="14">
        <v>204.31</v>
      </c>
      <c r="P42" s="14">
        <v>194.82</v>
      </c>
      <c r="Q42" s="14">
        <v>218.51</v>
      </c>
      <c r="R42" s="25"/>
      <c r="S42" s="1">
        <f t="shared" ref="S42:S49" si="34">AVERAGE(N42:Q42)</f>
        <v>205.88</v>
      </c>
      <c r="T42" s="26">
        <f t="shared" si="29"/>
        <v>11.922780715923611</v>
      </c>
      <c r="U42" s="26">
        <f t="shared" si="30"/>
        <v>6.883620655827376</v>
      </c>
      <c r="V42" s="8"/>
      <c r="W42" s="2" t="s">
        <v>21</v>
      </c>
      <c r="X42" s="35" t="s">
        <v>40</v>
      </c>
      <c r="Y42" s="14">
        <v>182.33</v>
      </c>
      <c r="Z42" s="14">
        <v>191.21199999999999</v>
      </c>
      <c r="AA42" s="8">
        <v>187.51</v>
      </c>
      <c r="AB42" s="25"/>
      <c r="AC42" s="1">
        <f t="shared" si="31"/>
        <v>187.01733333333334</v>
      </c>
      <c r="AD42" s="26">
        <f t="shared" si="32"/>
        <v>4.4614483448016324</v>
      </c>
      <c r="AE42" s="26">
        <f t="shared" si="33"/>
        <v>2.5758184028468327</v>
      </c>
      <c r="AI42" s="43" t="s">
        <v>41</v>
      </c>
      <c r="AJ42" s="64" t="s">
        <v>0</v>
      </c>
      <c r="AK42" s="65"/>
      <c r="AL42" s="64"/>
      <c r="AM42" s="58" t="s">
        <v>45</v>
      </c>
      <c r="AN42" s="59"/>
      <c r="AO42" s="58"/>
      <c r="AP42" s="60" t="s">
        <v>49</v>
      </c>
      <c r="AQ42" s="59"/>
      <c r="AR42" s="58"/>
    </row>
    <row r="43" spans="1:44" ht="18">
      <c r="A43" s="2"/>
      <c r="B43" s="2" t="s">
        <v>22</v>
      </c>
      <c r="C43" s="8"/>
      <c r="D43" s="35" t="s">
        <v>40</v>
      </c>
      <c r="E43" s="14">
        <v>255</v>
      </c>
      <c r="F43" s="20">
        <v>236.94</v>
      </c>
      <c r="G43" s="8">
        <v>290.62</v>
      </c>
      <c r="H43" s="25"/>
      <c r="I43" s="1">
        <f t="shared" si="26"/>
        <v>260.8533333333333</v>
      </c>
      <c r="J43" s="26">
        <f t="shared" si="27"/>
        <v>27.314496761487909</v>
      </c>
      <c r="K43" s="26">
        <f t="shared" si="28"/>
        <v>15.770032058024206</v>
      </c>
      <c r="L43" s="8"/>
      <c r="M43" s="2" t="s">
        <v>22</v>
      </c>
      <c r="N43" s="35" t="s">
        <v>40</v>
      </c>
      <c r="O43" s="14">
        <v>232.5</v>
      </c>
      <c r="P43" s="14">
        <v>250.23</v>
      </c>
      <c r="Q43" s="14">
        <v>250.57400000000001</v>
      </c>
      <c r="R43" s="25"/>
      <c r="S43" s="1">
        <f t="shared" si="34"/>
        <v>244.43466666666669</v>
      </c>
      <c r="T43" s="26">
        <f t="shared" si="29"/>
        <v>10.337155572657952</v>
      </c>
      <c r="U43" s="26">
        <f t="shared" si="30"/>
        <v>5.9681595525291096</v>
      </c>
      <c r="V43" s="8"/>
      <c r="W43" s="2" t="s">
        <v>22</v>
      </c>
      <c r="X43" s="35" t="s">
        <v>40</v>
      </c>
      <c r="Y43" s="14">
        <v>268.31</v>
      </c>
      <c r="Z43" s="14">
        <v>275.71300000000002</v>
      </c>
      <c r="AA43" s="8">
        <v>260.07</v>
      </c>
      <c r="AB43" s="25"/>
      <c r="AC43" s="1">
        <f t="shared" si="31"/>
        <v>268.03100000000001</v>
      </c>
      <c r="AD43" s="26">
        <f t="shared" si="32"/>
        <v>7.8252311786937145</v>
      </c>
      <c r="AE43" s="26">
        <f t="shared" si="33"/>
        <v>4.5178993274898689</v>
      </c>
      <c r="AI43" s="2" t="s">
        <v>20</v>
      </c>
      <c r="AJ43" s="30">
        <f t="shared" ref="AJ43:AJ51" si="35">I7</f>
        <v>174.32249999999999</v>
      </c>
      <c r="AK43" s="31" t="s">
        <v>29</v>
      </c>
      <c r="AL43" s="32">
        <f t="shared" ref="AL43:AL51" si="36">K7</f>
        <v>6.0703272495530785</v>
      </c>
      <c r="AM43" s="30">
        <f t="shared" ref="AM43:AM51" si="37">S7</f>
        <v>159.125</v>
      </c>
      <c r="AN43" s="31" t="s">
        <v>29</v>
      </c>
      <c r="AO43" s="32">
        <f t="shared" ref="AO43:AO51" si="38">U7</f>
        <v>8.4183534613367286</v>
      </c>
      <c r="AP43" s="30">
        <f>AC7</f>
        <v>167.565</v>
      </c>
      <c r="AQ43" s="31" t="s">
        <v>29</v>
      </c>
      <c r="AR43" s="32">
        <f>AE7</f>
        <v>10.695208039117366</v>
      </c>
    </row>
    <row r="44" spans="1:44" ht="16.5">
      <c r="A44" s="2"/>
      <c r="B44" s="2" t="s">
        <v>23</v>
      </c>
      <c r="C44" s="8"/>
      <c r="D44" s="35" t="s">
        <v>40</v>
      </c>
      <c r="E44" s="14">
        <v>233.38</v>
      </c>
      <c r="F44" s="20">
        <v>231.53</v>
      </c>
      <c r="G44" s="8">
        <v>246.5</v>
      </c>
      <c r="I44" s="1">
        <f t="shared" si="26"/>
        <v>237.13666666666666</v>
      </c>
      <c r="J44" s="26">
        <f t="shared" si="27"/>
        <v>8.1614724978605011</v>
      </c>
      <c r="K44" s="26">
        <f t="shared" si="28"/>
        <v>4.712028343623488</v>
      </c>
      <c r="L44" s="8"/>
      <c r="M44" s="2" t="s">
        <v>23</v>
      </c>
      <c r="N44" s="35" t="s">
        <v>40</v>
      </c>
      <c r="O44" s="14">
        <v>237.31</v>
      </c>
      <c r="P44" s="8">
        <v>220.16</v>
      </c>
      <c r="Q44" s="14">
        <v>243.15</v>
      </c>
      <c r="S44" s="1">
        <f t="shared" si="34"/>
        <v>233.54</v>
      </c>
      <c r="T44" s="26">
        <f t="shared" si="29"/>
        <v>11.949673635710729</v>
      </c>
      <c r="U44" s="26">
        <f t="shared" si="30"/>
        <v>6.8991472903057636</v>
      </c>
      <c r="V44" s="8"/>
      <c r="W44" s="2" t="s">
        <v>23</v>
      </c>
      <c r="X44" s="35" t="s">
        <v>40</v>
      </c>
      <c r="Y44" s="14">
        <v>222.22</v>
      </c>
      <c r="Z44" s="14">
        <v>222.17</v>
      </c>
      <c r="AA44" s="8">
        <v>218.35</v>
      </c>
      <c r="AC44" s="1">
        <f t="shared" si="31"/>
        <v>220.91333333333333</v>
      </c>
      <c r="AD44" s="26">
        <f t="shared" si="32"/>
        <v>2.2200525519305461</v>
      </c>
      <c r="AE44" s="26">
        <f t="shared" si="33"/>
        <v>1.2817479384722166</v>
      </c>
      <c r="AI44" s="2" t="s">
        <v>21</v>
      </c>
      <c r="AJ44" s="30">
        <f t="shared" si="35"/>
        <v>159.33249999999998</v>
      </c>
      <c r="AK44" s="31" t="s">
        <v>29</v>
      </c>
      <c r="AL44" s="32">
        <f t="shared" si="36"/>
        <v>6.5636808461411356</v>
      </c>
      <c r="AM44" s="30">
        <f t="shared" si="37"/>
        <v>165.39749999999998</v>
      </c>
      <c r="AN44" s="31" t="s">
        <v>29</v>
      </c>
      <c r="AO44" s="32">
        <f t="shared" si="38"/>
        <v>12.873414708227335</v>
      </c>
      <c r="AP44" s="30">
        <f>AC8</f>
        <v>155.0975</v>
      </c>
      <c r="AQ44" s="31" t="s">
        <v>29</v>
      </c>
      <c r="AR44" s="32">
        <f>AE8</f>
        <v>1.2733510579045619</v>
      </c>
    </row>
    <row r="45" spans="1:44" ht="16.5">
      <c r="A45" s="2"/>
      <c r="B45" s="2" t="s">
        <v>35</v>
      </c>
      <c r="C45" s="8"/>
      <c r="D45" s="35" t="s">
        <v>40</v>
      </c>
      <c r="E45" s="14">
        <v>95.471066307615104</v>
      </c>
      <c r="F45" s="18">
        <v>79.900781719783495</v>
      </c>
      <c r="G45" s="8">
        <v>72.932107915801964</v>
      </c>
      <c r="I45" s="1">
        <f t="shared" si="26"/>
        <v>82.767985314400178</v>
      </c>
      <c r="J45" s="26">
        <f t="shared" si="27"/>
        <v>11.539792185594608</v>
      </c>
      <c r="K45" s="26">
        <f t="shared" si="28"/>
        <v>6.6625021247453873</v>
      </c>
      <c r="L45" s="8"/>
      <c r="M45" s="2" t="s">
        <v>35</v>
      </c>
      <c r="N45" s="35" t="s">
        <v>40</v>
      </c>
      <c r="O45" s="14">
        <v>69.780667272393401</v>
      </c>
      <c r="P45" s="8">
        <v>59.7</v>
      </c>
      <c r="Q45" s="14">
        <v>43.390975949115479</v>
      </c>
      <c r="S45" s="1">
        <f t="shared" si="34"/>
        <v>57.623881073836294</v>
      </c>
      <c r="T45" s="26">
        <f t="shared" si="29"/>
        <v>13.316780931634849</v>
      </c>
      <c r="U45" s="26">
        <f t="shared" si="30"/>
        <v>7.6884470556186555</v>
      </c>
      <c r="V45" s="8"/>
      <c r="W45" s="2" t="s">
        <v>35</v>
      </c>
      <c r="X45" s="35" t="s">
        <v>40</v>
      </c>
      <c r="Y45" s="14">
        <v>76.144578313253007</v>
      </c>
      <c r="Z45" s="14">
        <v>70.601189165382081</v>
      </c>
      <c r="AA45" s="8">
        <v>62.332065906210389</v>
      </c>
      <c r="AC45" s="1">
        <f t="shared" si="31"/>
        <v>69.692611128281825</v>
      </c>
      <c r="AD45" s="26">
        <f t="shared" si="32"/>
        <v>6.9509359287654409</v>
      </c>
      <c r="AE45" s="26">
        <f t="shared" si="33"/>
        <v>4.0131247295925689</v>
      </c>
      <c r="AI45" s="38" t="s">
        <v>22</v>
      </c>
      <c r="AJ45" s="39">
        <f t="shared" si="35"/>
        <v>221.23775000000001</v>
      </c>
      <c r="AK45" s="31" t="s">
        <v>29</v>
      </c>
      <c r="AL45" s="40">
        <f t="shared" si="36"/>
        <v>10.454911448493156</v>
      </c>
      <c r="AM45" s="39">
        <f t="shared" si="37"/>
        <v>209.8</v>
      </c>
      <c r="AN45" s="31" t="s">
        <v>29</v>
      </c>
      <c r="AO45" s="40">
        <f t="shared" si="38"/>
        <v>9.9067510651407158</v>
      </c>
      <c r="AP45" s="39">
        <f>AC9</f>
        <v>219.09</v>
      </c>
      <c r="AQ45" s="31" t="s">
        <v>29</v>
      </c>
      <c r="AR45" s="40">
        <f>AE9</f>
        <v>9.9260750887078544</v>
      </c>
    </row>
    <row r="46" spans="1:44" ht="18">
      <c r="B46" s="38" t="s">
        <v>36</v>
      </c>
      <c r="C46" s="8"/>
      <c r="D46" s="35" t="s">
        <v>40</v>
      </c>
      <c r="E46" s="14">
        <v>4.5289336923849</v>
      </c>
      <c r="F46" s="19">
        <v>20.099218280216501</v>
      </c>
      <c r="G46" s="8">
        <v>27.067892084198036</v>
      </c>
      <c r="H46" s="6"/>
      <c r="I46" s="1">
        <f t="shared" si="26"/>
        <v>17.232014685599811</v>
      </c>
      <c r="J46" s="26">
        <f t="shared" si="27"/>
        <v>11.539792185594509</v>
      </c>
      <c r="K46" s="26">
        <f t="shared" si="28"/>
        <v>6.6625021247453295</v>
      </c>
      <c r="L46" s="8"/>
      <c r="M46" s="38" t="s">
        <v>36</v>
      </c>
      <c r="N46" s="35" t="s">
        <v>40</v>
      </c>
      <c r="O46" s="14">
        <v>30.219332727606599</v>
      </c>
      <c r="P46" s="14">
        <v>40.299999999999997</v>
      </c>
      <c r="Q46" s="14">
        <v>56.609024050884521</v>
      </c>
      <c r="R46" s="6"/>
      <c r="S46" s="1">
        <f t="shared" si="34"/>
        <v>42.376118926163706</v>
      </c>
      <c r="T46" s="26">
        <f t="shared" si="29"/>
        <v>13.316780931634865</v>
      </c>
      <c r="U46" s="26">
        <f t="shared" si="30"/>
        <v>7.6884470556186653</v>
      </c>
      <c r="V46" s="28"/>
      <c r="W46" s="38" t="s">
        <v>36</v>
      </c>
      <c r="X46" s="35" t="s">
        <v>40</v>
      </c>
      <c r="Y46" s="14">
        <v>23.855421686747</v>
      </c>
      <c r="Z46" s="14">
        <v>29.398810834617919</v>
      </c>
      <c r="AA46" s="14">
        <v>37.667934093789611</v>
      </c>
      <c r="AB46" s="6"/>
      <c r="AC46" s="1">
        <f t="shared" si="31"/>
        <v>30.307388871718178</v>
      </c>
      <c r="AD46" s="26">
        <f t="shared" si="32"/>
        <v>6.9509359287654053</v>
      </c>
      <c r="AE46" s="26">
        <f t="shared" si="33"/>
        <v>4.0131247295925485</v>
      </c>
      <c r="AF46" s="6"/>
      <c r="AI46" s="38" t="s">
        <v>23</v>
      </c>
      <c r="AJ46" s="39">
        <f t="shared" si="35"/>
        <v>196.8425</v>
      </c>
      <c r="AK46" s="31" t="s">
        <v>29</v>
      </c>
      <c r="AL46" s="40">
        <f t="shared" si="36"/>
        <v>6.3924648024060318</v>
      </c>
      <c r="AM46" s="39">
        <f t="shared" si="37"/>
        <v>198.84</v>
      </c>
      <c r="AN46" s="31" t="s">
        <v>29</v>
      </c>
      <c r="AO46" s="40">
        <f t="shared" si="38"/>
        <v>10.182272176025673</v>
      </c>
      <c r="AP46" s="39">
        <f>AC10</f>
        <v>190.04749999999999</v>
      </c>
      <c r="AQ46" s="31" t="s">
        <v>29</v>
      </c>
      <c r="AR46" s="40">
        <f>AE10</f>
        <v>1.826209074376022</v>
      </c>
    </row>
    <row r="47" spans="1:44" ht="16.5">
      <c r="B47" s="38" t="s">
        <v>26</v>
      </c>
      <c r="C47" s="8"/>
      <c r="D47" s="35" t="s">
        <v>40</v>
      </c>
      <c r="E47" s="14">
        <v>267.27</v>
      </c>
      <c r="F47" s="14">
        <v>256.13</v>
      </c>
      <c r="G47" s="8">
        <v>292</v>
      </c>
      <c r="I47" s="1">
        <f t="shared" si="26"/>
        <v>271.8</v>
      </c>
      <c r="J47" s="26">
        <f t="shared" si="27"/>
        <v>18.359054986572708</v>
      </c>
      <c r="K47" s="26">
        <f t="shared" si="28"/>
        <v>10.599605338564896</v>
      </c>
      <c r="L47" s="8"/>
      <c r="M47" s="38" t="s">
        <v>26</v>
      </c>
      <c r="N47" s="35" t="s">
        <v>40</v>
      </c>
      <c r="O47" s="14">
        <v>278.88</v>
      </c>
      <c r="P47" s="14">
        <v>264.39</v>
      </c>
      <c r="Q47" s="14">
        <v>284.09100000000001</v>
      </c>
      <c r="S47" s="1">
        <f t="shared" si="34"/>
        <v>275.78699999999998</v>
      </c>
      <c r="T47" s="26">
        <f t="shared" si="29"/>
        <v>10.208199498442426</v>
      </c>
      <c r="U47" s="26">
        <f t="shared" si="30"/>
        <v>5.8937067283671372</v>
      </c>
      <c r="V47" s="8"/>
      <c r="W47" s="38" t="s">
        <v>26</v>
      </c>
      <c r="X47" s="35" t="s">
        <v>40</v>
      </c>
      <c r="Y47" s="14">
        <v>286.74</v>
      </c>
      <c r="Z47" s="14">
        <v>278.08</v>
      </c>
      <c r="AA47" s="14">
        <v>272.02999999999997</v>
      </c>
      <c r="AC47" s="1">
        <f t="shared" si="31"/>
        <v>278.95</v>
      </c>
      <c r="AD47" s="26">
        <f t="shared" si="32"/>
        <v>7.3934903800573295</v>
      </c>
      <c r="AE47" s="26">
        <f t="shared" si="33"/>
        <v>4.2686336611770077</v>
      </c>
      <c r="AI47" s="2" t="s">
        <v>24</v>
      </c>
      <c r="AJ47" s="30">
        <f t="shared" si="35"/>
        <v>82.375765135306878</v>
      </c>
      <c r="AK47" s="31" t="s">
        <v>29</v>
      </c>
      <c r="AL47" s="32">
        <f t="shared" si="36"/>
        <v>3.8435221979443623</v>
      </c>
      <c r="AM47" s="30">
        <f t="shared" si="37"/>
        <v>68.313515919753385</v>
      </c>
      <c r="AN47" s="31" t="s">
        <v>29</v>
      </c>
      <c r="AO47" s="32">
        <f t="shared" si="38"/>
        <v>7.5563370549174644</v>
      </c>
      <c r="AP47" s="30">
        <f t="shared" ref="AP47:AP51" si="39">AC11</f>
        <v>79.246104521294086</v>
      </c>
      <c r="AQ47" s="31" t="s">
        <v>29</v>
      </c>
      <c r="AR47" s="32">
        <f t="shared" ref="AR47:AR51" si="40">AE11</f>
        <v>3.5331401928268109</v>
      </c>
    </row>
    <row r="48" spans="1:44" ht="16.5">
      <c r="B48" s="17" t="s">
        <v>38</v>
      </c>
      <c r="C48" s="8"/>
      <c r="D48" s="35" t="s">
        <v>40</v>
      </c>
      <c r="E48" s="14">
        <v>16.46</v>
      </c>
      <c r="F48" s="14">
        <v>10.99</v>
      </c>
      <c r="G48" s="8">
        <v>42.248376623376622</v>
      </c>
      <c r="I48" s="1">
        <f t="shared" si="26"/>
        <v>23.232792207792205</v>
      </c>
      <c r="J48" s="26">
        <f t="shared" si="27"/>
        <v>16.693548544262924</v>
      </c>
      <c r="K48" s="26">
        <f t="shared" si="28"/>
        <v>9.6380247457602852</v>
      </c>
      <c r="L48" s="8"/>
      <c r="M48" s="17" t="s">
        <v>38</v>
      </c>
      <c r="N48" s="35" t="s">
        <v>40</v>
      </c>
      <c r="O48" s="14">
        <v>9.6092248558616298</v>
      </c>
      <c r="P48" s="14">
        <v>7.33</v>
      </c>
      <c r="Q48" s="8">
        <v>7.716049382716049</v>
      </c>
      <c r="S48" s="1">
        <f t="shared" si="34"/>
        <v>8.2184247461925608</v>
      </c>
      <c r="T48" s="26">
        <f t="shared" si="29"/>
        <v>1.2198369728227805</v>
      </c>
      <c r="U48" s="26">
        <f t="shared" si="30"/>
        <v>0.70427320462669052</v>
      </c>
      <c r="V48" s="8"/>
      <c r="W48" s="17" t="s">
        <v>38</v>
      </c>
      <c r="X48" s="35" t="s">
        <v>40</v>
      </c>
      <c r="Y48" s="8">
        <v>17.7919708029197</v>
      </c>
      <c r="Z48" s="14">
        <v>10.42</v>
      </c>
      <c r="AA48" s="14">
        <v>22.595870206489671</v>
      </c>
      <c r="AC48" s="1">
        <f t="shared" si="31"/>
        <v>16.935947003136459</v>
      </c>
      <c r="AD48" s="26">
        <f t="shared" si="32"/>
        <v>6.1329060306405401</v>
      </c>
      <c r="AE48" s="26">
        <f t="shared" si="33"/>
        <v>3.5408349477049952</v>
      </c>
      <c r="AI48" s="38" t="s">
        <v>25</v>
      </c>
      <c r="AJ48" s="39">
        <f t="shared" si="35"/>
        <v>17.624234864693108</v>
      </c>
      <c r="AK48" s="31" t="s">
        <v>29</v>
      </c>
      <c r="AL48" s="40">
        <f t="shared" si="36"/>
        <v>3.8435221979443717</v>
      </c>
      <c r="AM48" s="39">
        <f t="shared" si="37"/>
        <v>31.686484080246615</v>
      </c>
      <c r="AN48" s="31" t="s">
        <v>29</v>
      </c>
      <c r="AO48" s="40">
        <f t="shared" si="38"/>
        <v>7.5563370549174698</v>
      </c>
      <c r="AP48" s="39">
        <f t="shared" si="39"/>
        <v>20.753895478705925</v>
      </c>
      <c r="AQ48" s="31" t="s">
        <v>29</v>
      </c>
      <c r="AR48" s="40">
        <f t="shared" si="40"/>
        <v>3.5331401928268069</v>
      </c>
    </row>
    <row r="49" spans="2:44" ht="16.5">
      <c r="B49" s="38" t="s">
        <v>39</v>
      </c>
      <c r="C49" s="8"/>
      <c r="D49" s="35" t="s">
        <v>40</v>
      </c>
      <c r="E49" s="14">
        <v>16.46</v>
      </c>
      <c r="F49" s="14">
        <v>9.57</v>
      </c>
      <c r="G49" s="8">
        <v>13.474025974025976</v>
      </c>
      <c r="I49" s="1">
        <f t="shared" si="26"/>
        <v>13.168008658008659</v>
      </c>
      <c r="J49" s="26">
        <f t="shared" si="27"/>
        <v>3.4551787143759762</v>
      </c>
      <c r="K49" s="26">
        <f t="shared" si="28"/>
        <v>1.994848360843235</v>
      </c>
      <c r="L49" s="8"/>
      <c r="M49" s="38" t="s">
        <v>39</v>
      </c>
      <c r="N49" s="35" t="s">
        <v>40</v>
      </c>
      <c r="O49" s="14">
        <v>45.099295323510603</v>
      </c>
      <c r="P49" s="14">
        <v>40.770000000000003</v>
      </c>
      <c r="Q49" s="8">
        <v>28.580246913580247</v>
      </c>
      <c r="S49" s="1">
        <f t="shared" si="34"/>
        <v>38.14984741236362</v>
      </c>
      <c r="T49" s="26">
        <f t="shared" si="29"/>
        <v>8.5655495900308729</v>
      </c>
      <c r="U49" s="26">
        <f t="shared" si="30"/>
        <v>4.9453223615614137</v>
      </c>
      <c r="V49" s="8"/>
      <c r="W49" s="38" t="s">
        <v>39</v>
      </c>
      <c r="X49" s="35" t="s">
        <v>40</v>
      </c>
      <c r="Y49" s="8">
        <v>13.503649635036499</v>
      </c>
      <c r="Z49" s="14">
        <v>14.25</v>
      </c>
      <c r="AA49" s="8" t="s">
        <v>40</v>
      </c>
      <c r="AC49" s="1">
        <f t="shared" si="31"/>
        <v>13.87682481751825</v>
      </c>
      <c r="AD49" s="26">
        <f t="shared" si="32"/>
        <v>0.5277494042067461</v>
      </c>
      <c r="AE49" s="26">
        <f t="shared" si="33"/>
        <v>0.37317518248175041</v>
      </c>
      <c r="AI49" s="38" t="s">
        <v>26</v>
      </c>
      <c r="AJ49" s="39">
        <f t="shared" si="35"/>
        <v>235.47399999999999</v>
      </c>
      <c r="AK49" s="31" t="s">
        <v>29</v>
      </c>
      <c r="AL49" s="40">
        <f t="shared" si="36"/>
        <v>4.2783952599076205</v>
      </c>
      <c r="AM49" s="39">
        <f t="shared" si="37"/>
        <v>239.09125</v>
      </c>
      <c r="AN49" s="31" t="s">
        <v>29</v>
      </c>
      <c r="AO49" s="40">
        <f t="shared" si="38"/>
        <v>12.001947476520908</v>
      </c>
      <c r="AP49" s="39">
        <f t="shared" si="39"/>
        <v>242.15649999999999</v>
      </c>
      <c r="AQ49" s="31" t="s">
        <v>29</v>
      </c>
      <c r="AR49" s="40">
        <f t="shared" si="40"/>
        <v>8.4621338276268485</v>
      </c>
    </row>
    <row r="50" spans="2:44" ht="16.5">
      <c r="B50" s="21"/>
      <c r="C50" s="8"/>
      <c r="D50" s="8"/>
      <c r="E50" s="8"/>
      <c r="F50" s="8"/>
      <c r="G50" s="8"/>
      <c r="L50" s="8"/>
      <c r="M50" s="21"/>
      <c r="N50" s="8"/>
      <c r="O50" s="8"/>
      <c r="P50" s="8"/>
      <c r="Q50" s="8"/>
      <c r="V50" s="8"/>
      <c r="W50" s="21"/>
      <c r="X50" s="8"/>
      <c r="AI50" s="2" t="s">
        <v>27</v>
      </c>
      <c r="AJ50" s="30">
        <f t="shared" si="35"/>
        <v>16.925541602282514</v>
      </c>
      <c r="AK50" s="31" t="s">
        <v>29</v>
      </c>
      <c r="AL50" s="32">
        <f t="shared" si="36"/>
        <v>3.5228334439649442</v>
      </c>
      <c r="AM50" s="30">
        <f t="shared" si="37"/>
        <v>8.9879990530379796</v>
      </c>
      <c r="AN50" s="31" t="s">
        <v>29</v>
      </c>
      <c r="AO50" s="32">
        <f t="shared" si="38"/>
        <v>4.0430431225589727</v>
      </c>
      <c r="AP50" s="30">
        <f t="shared" si="39"/>
        <v>9.5044178508440567</v>
      </c>
      <c r="AQ50" s="31" t="s">
        <v>29</v>
      </c>
      <c r="AR50" s="32">
        <f t="shared" si="40"/>
        <v>4.1465676735618118</v>
      </c>
    </row>
    <row r="51" spans="2:44" ht="19.899999999999999" customHeight="1">
      <c r="AI51" s="38" t="s">
        <v>28</v>
      </c>
      <c r="AJ51" s="39">
        <f t="shared" si="35"/>
        <v>9.4621841174045507</v>
      </c>
      <c r="AK51" s="31" t="s">
        <v>29</v>
      </c>
      <c r="AL51" s="40">
        <f t="shared" si="36"/>
        <v>3.319365425699349</v>
      </c>
      <c r="AM51" s="39">
        <f t="shared" si="37"/>
        <v>25.623356957970206</v>
      </c>
      <c r="AN51" s="31" t="s">
        <v>29</v>
      </c>
      <c r="AO51" s="40">
        <f t="shared" si="38"/>
        <v>1.8208244701262399</v>
      </c>
      <c r="AP51" s="39">
        <f t="shared" si="39"/>
        <v>12.869410386064366</v>
      </c>
      <c r="AQ51" s="31" t="s">
        <v>29</v>
      </c>
      <c r="AR51" s="40">
        <f t="shared" si="40"/>
        <v>2.3876654176861876</v>
      </c>
    </row>
    <row r="52" spans="2:44" ht="9.9499999999999993" customHeight="1">
      <c r="AA52" s="25"/>
      <c r="AI52" s="66"/>
      <c r="AJ52" s="67"/>
      <c r="AK52" s="67"/>
      <c r="AL52" s="67"/>
      <c r="AM52" s="67"/>
      <c r="AN52" s="67"/>
      <c r="AO52" s="67"/>
      <c r="AP52" s="67"/>
      <c r="AQ52" s="67"/>
      <c r="AR52" s="67"/>
    </row>
    <row r="53" spans="2:44" ht="19.899999999999999" customHeight="1">
      <c r="AA53" s="25"/>
      <c r="AI53" s="43" t="s">
        <v>42</v>
      </c>
      <c r="AJ53" s="56" t="s">
        <v>0</v>
      </c>
      <c r="AK53" s="57"/>
      <c r="AL53" s="56"/>
      <c r="AM53" s="58" t="s">
        <v>45</v>
      </c>
      <c r="AN53" s="59"/>
      <c r="AO53" s="58"/>
      <c r="AP53" s="60" t="s">
        <v>49</v>
      </c>
      <c r="AQ53" s="59"/>
      <c r="AR53" s="58"/>
    </row>
    <row r="54" spans="2:44" ht="19.899999999999999" customHeight="1">
      <c r="AA54" s="25"/>
      <c r="AI54" s="2" t="s">
        <v>20</v>
      </c>
      <c r="AJ54" s="30">
        <f t="shared" ref="AJ54:AJ62" si="41">I24</f>
        <v>195.49250000000001</v>
      </c>
      <c r="AK54" s="31" t="s">
        <v>29</v>
      </c>
      <c r="AL54" s="32">
        <f t="shared" ref="AL54:AL62" si="42">K24</f>
        <v>4.249461485490448</v>
      </c>
      <c r="AM54" s="30">
        <f t="shared" ref="AM54:AM62" si="43">S24</f>
        <v>181.285</v>
      </c>
      <c r="AN54" s="31" t="s">
        <v>29</v>
      </c>
      <c r="AO54" s="32">
        <f t="shared" ref="AO54:AO62" si="44">U24</f>
        <v>4.509843862781354</v>
      </c>
      <c r="AP54" s="30">
        <f t="shared" ref="AP54:AP62" si="45">AC24</f>
        <v>186.155</v>
      </c>
      <c r="AQ54" s="31" t="s">
        <v>29</v>
      </c>
      <c r="AR54" s="32">
        <f t="shared" ref="AR54:AR62" si="46">AE24</f>
        <v>10.821849426045409</v>
      </c>
    </row>
    <row r="55" spans="2:44" ht="19.899999999999999" customHeight="1">
      <c r="AI55" s="2" t="s">
        <v>21</v>
      </c>
      <c r="AJ55" s="30">
        <f t="shared" si="41"/>
        <v>173.89750000000001</v>
      </c>
      <c r="AK55" s="31" t="s">
        <v>29</v>
      </c>
      <c r="AL55" s="32">
        <f t="shared" si="42"/>
        <v>5.7855947187821588</v>
      </c>
      <c r="AM55" s="30">
        <f t="shared" si="43"/>
        <v>180.56</v>
      </c>
      <c r="AN55" s="31" t="s">
        <v>29</v>
      </c>
      <c r="AO55" s="32">
        <f t="shared" si="44"/>
        <v>7.4468930881721818</v>
      </c>
      <c r="AP55" s="30">
        <f t="shared" si="45"/>
        <v>175.48</v>
      </c>
      <c r="AQ55" s="31" t="s">
        <v>29</v>
      </c>
      <c r="AR55" s="32">
        <f t="shared" si="46"/>
        <v>5.7434310303162901</v>
      </c>
    </row>
    <row r="56" spans="2:44" ht="19.899999999999999" customHeight="1">
      <c r="AI56" s="38" t="s">
        <v>22</v>
      </c>
      <c r="AJ56" s="39">
        <f t="shared" si="41"/>
        <v>246.875</v>
      </c>
      <c r="AK56" s="31" t="s">
        <v>29</v>
      </c>
      <c r="AL56" s="40">
        <f t="shared" si="42"/>
        <v>7.9482812607506563</v>
      </c>
      <c r="AM56" s="39">
        <f t="shared" si="43"/>
        <v>229.73500000000001</v>
      </c>
      <c r="AN56" s="31" t="s">
        <v>29</v>
      </c>
      <c r="AO56" s="40">
        <f t="shared" si="44"/>
        <v>5.5935127454340643</v>
      </c>
      <c r="AP56" s="39">
        <f t="shared" si="45"/>
        <v>238.88750000000002</v>
      </c>
      <c r="AQ56" s="31" t="s">
        <v>29</v>
      </c>
      <c r="AR56" s="40">
        <f t="shared" si="46"/>
        <v>8.7466749634742147</v>
      </c>
    </row>
    <row r="57" spans="2:44" ht="19.899999999999999" customHeight="1">
      <c r="AI57" s="38" t="s">
        <v>23</v>
      </c>
      <c r="AJ57" s="39">
        <f t="shared" si="41"/>
        <v>211.16</v>
      </c>
      <c r="AK57" s="31" t="s">
        <v>29</v>
      </c>
      <c r="AL57" s="40">
        <f t="shared" si="42"/>
        <v>5.6842750930381074</v>
      </c>
      <c r="AM57" s="39">
        <f t="shared" si="43"/>
        <v>213.95224999999999</v>
      </c>
      <c r="AN57" s="31" t="s">
        <v>29</v>
      </c>
      <c r="AO57" s="40">
        <f t="shared" si="44"/>
        <v>4.0654366386035372</v>
      </c>
      <c r="AP57" s="39">
        <f t="shared" si="45"/>
        <v>210.95750000000001</v>
      </c>
      <c r="AQ57" s="31" t="s">
        <v>29</v>
      </c>
      <c r="AR57" s="40">
        <f t="shared" si="46"/>
        <v>6.0257978379077146</v>
      </c>
    </row>
    <row r="58" spans="2:44" ht="19.899999999999999" customHeight="1">
      <c r="AI58" s="2" t="s">
        <v>24</v>
      </c>
      <c r="AJ58" s="30">
        <f t="shared" si="41"/>
        <v>80.567016178194947</v>
      </c>
      <c r="AK58" s="31" t="s">
        <v>29</v>
      </c>
      <c r="AL58" s="32">
        <f t="shared" si="42"/>
        <v>5.6367783768796311</v>
      </c>
      <c r="AM58" s="30">
        <f t="shared" si="43"/>
        <v>58.515946047385853</v>
      </c>
      <c r="AN58" s="31" t="s">
        <v>29</v>
      </c>
      <c r="AO58" s="32">
        <f t="shared" si="44"/>
        <v>4.8055425600565114</v>
      </c>
      <c r="AP58" s="30">
        <f t="shared" si="45"/>
        <v>74.202789742455778</v>
      </c>
      <c r="AQ58" s="31" t="s">
        <v>29</v>
      </c>
      <c r="AR58" s="32">
        <f t="shared" si="46"/>
        <v>3.4558738443765074</v>
      </c>
    </row>
    <row r="59" spans="2:44" ht="19.899999999999999" customHeight="1">
      <c r="AI59" s="38" t="s">
        <v>25</v>
      </c>
      <c r="AJ59" s="39">
        <f t="shared" si="41"/>
        <v>19.432067539019361</v>
      </c>
      <c r="AK59" s="31" t="s">
        <v>29</v>
      </c>
      <c r="AL59" s="40">
        <f t="shared" si="42"/>
        <v>5.6366669578573232</v>
      </c>
      <c r="AM59" s="39">
        <f t="shared" si="43"/>
        <v>41.484053952614147</v>
      </c>
      <c r="AN59" s="31" t="s">
        <v>29</v>
      </c>
      <c r="AO59" s="40">
        <f t="shared" si="44"/>
        <v>4.8055425600565194</v>
      </c>
      <c r="AP59" s="39">
        <f t="shared" si="45"/>
        <v>25.797210257544222</v>
      </c>
      <c r="AQ59" s="31" t="s">
        <v>29</v>
      </c>
      <c r="AR59" s="40">
        <f t="shared" si="46"/>
        <v>3.4558738443765069</v>
      </c>
    </row>
    <row r="60" spans="2:44" ht="19.899999999999999" customHeight="1">
      <c r="AI60" s="38" t="s">
        <v>26</v>
      </c>
      <c r="AJ60" s="39">
        <f t="shared" si="41"/>
        <v>250.70325</v>
      </c>
      <c r="AK60" s="31" t="s">
        <v>29</v>
      </c>
      <c r="AL60" s="40">
        <f t="shared" si="42"/>
        <v>6.1376396572705385</v>
      </c>
      <c r="AM60" s="39">
        <f t="shared" si="43"/>
        <v>258.45299999999997</v>
      </c>
      <c r="AN60" s="31" t="s">
        <v>29</v>
      </c>
      <c r="AO60" s="40">
        <f t="shared" si="44"/>
        <v>4.1800022727266546</v>
      </c>
      <c r="AP60" s="39">
        <f t="shared" si="45"/>
        <v>255.45999999999998</v>
      </c>
      <c r="AQ60" s="31" t="s">
        <v>29</v>
      </c>
      <c r="AR60" s="40">
        <f t="shared" si="46"/>
        <v>7.1777584709062641</v>
      </c>
    </row>
    <row r="61" spans="2:44" ht="19.899999999999999" customHeight="1">
      <c r="AI61" s="2" t="s">
        <v>27</v>
      </c>
      <c r="AJ61" s="30">
        <f t="shared" si="41"/>
        <v>19.408076072850754</v>
      </c>
      <c r="AK61" s="31" t="s">
        <v>29</v>
      </c>
      <c r="AL61" s="32">
        <f t="shared" si="42"/>
        <v>5.370176479433872</v>
      </c>
      <c r="AM61" s="30">
        <f t="shared" si="43"/>
        <v>14.324679478667141</v>
      </c>
      <c r="AN61" s="31" t="s">
        <v>29</v>
      </c>
      <c r="AO61" s="32">
        <f t="shared" si="44"/>
        <v>7.6596785373265552</v>
      </c>
      <c r="AP61" s="30">
        <f t="shared" si="45"/>
        <v>15.542913630288313</v>
      </c>
      <c r="AQ61" s="31" t="s">
        <v>29</v>
      </c>
      <c r="AR61" s="32">
        <f t="shared" si="46"/>
        <v>3.6793152968954139</v>
      </c>
    </row>
    <row r="62" spans="2:44" ht="19.899999999999999" customHeight="1">
      <c r="AI62" s="38" t="s">
        <v>28</v>
      </c>
      <c r="AJ62" s="39">
        <f t="shared" si="41"/>
        <v>10.623243374032869</v>
      </c>
      <c r="AK62" s="31" t="s">
        <v>29</v>
      </c>
      <c r="AL62" s="40">
        <f t="shared" si="42"/>
        <v>3.2668146533180313</v>
      </c>
      <c r="AM62" s="39">
        <f t="shared" si="43"/>
        <v>30.028647732993154</v>
      </c>
      <c r="AN62" s="31" t="s">
        <v>29</v>
      </c>
      <c r="AO62" s="40">
        <f t="shared" si="44"/>
        <v>3.5139937651383968</v>
      </c>
      <c r="AP62" s="39">
        <f t="shared" si="45"/>
        <v>10.12379074452434</v>
      </c>
      <c r="AQ62" s="31" t="s">
        <v>29</v>
      </c>
      <c r="AR62" s="40">
        <f t="shared" si="46"/>
        <v>3.5849178074822379</v>
      </c>
    </row>
    <row r="63" spans="2:44" ht="9.9499999999999993" customHeight="1">
      <c r="AI63" s="66"/>
      <c r="AJ63" s="67"/>
      <c r="AK63" s="67"/>
      <c r="AL63" s="67"/>
      <c r="AM63" s="67"/>
      <c r="AN63" s="67"/>
      <c r="AO63" s="67"/>
      <c r="AP63" s="67"/>
      <c r="AQ63" s="67"/>
      <c r="AR63" s="67"/>
    </row>
    <row r="64" spans="2:44" ht="19.899999999999999" customHeight="1">
      <c r="AI64" s="43" t="s">
        <v>43</v>
      </c>
      <c r="AJ64" s="56" t="s">
        <v>0</v>
      </c>
      <c r="AK64" s="57"/>
      <c r="AL64" s="56"/>
      <c r="AM64" s="58" t="s">
        <v>45</v>
      </c>
      <c r="AN64" s="59"/>
      <c r="AO64" s="58"/>
      <c r="AP64" s="60" t="s">
        <v>49</v>
      </c>
      <c r="AQ64" s="59"/>
      <c r="AR64" s="58"/>
    </row>
    <row r="65" spans="35:44" ht="19.899999999999999" customHeight="1">
      <c r="AI65" s="2" t="s">
        <v>20</v>
      </c>
      <c r="AJ65" s="30">
        <f t="shared" ref="AJ65:AJ73" si="47">I41</f>
        <v>205.71</v>
      </c>
      <c r="AK65" s="31" t="s">
        <v>29</v>
      </c>
      <c r="AL65" s="32">
        <f t="shared" ref="AL65:AL73" si="48">K41</f>
        <v>16.154095455951779</v>
      </c>
      <c r="AM65" s="30">
        <f t="shared" ref="AM65:AM73" si="49">S41</f>
        <v>187.38333333333333</v>
      </c>
      <c r="AN65" s="31" t="s">
        <v>29</v>
      </c>
      <c r="AO65" s="32">
        <f t="shared" ref="AO65:AO73" si="50">U41</f>
        <v>9.6648940903549363</v>
      </c>
      <c r="AP65" s="30">
        <f t="shared" ref="AP65:AP73" si="51">AC41</f>
        <v>209.49166666666667</v>
      </c>
      <c r="AQ65" s="31" t="s">
        <v>29</v>
      </c>
      <c r="AR65" s="32">
        <f t="shared" ref="AR65:AR73" si="52">AE41</f>
        <v>5.0647526538266847</v>
      </c>
    </row>
    <row r="66" spans="35:44" ht="19.899999999999999" customHeight="1">
      <c r="AI66" s="2" t="s">
        <v>21</v>
      </c>
      <c r="AJ66" s="30">
        <f t="shared" si="47"/>
        <v>198.52333333333334</v>
      </c>
      <c r="AK66" s="31" t="s">
        <v>29</v>
      </c>
      <c r="AL66" s="32">
        <f t="shared" si="48"/>
        <v>5.8650641750775208</v>
      </c>
      <c r="AM66" s="30">
        <f t="shared" si="49"/>
        <v>205.88</v>
      </c>
      <c r="AN66" s="31" t="s">
        <v>29</v>
      </c>
      <c r="AO66" s="32">
        <f t="shared" si="50"/>
        <v>6.883620655827376</v>
      </c>
      <c r="AP66" s="30">
        <f t="shared" si="51"/>
        <v>187.01733333333334</v>
      </c>
      <c r="AQ66" s="31" t="s">
        <v>29</v>
      </c>
      <c r="AR66" s="32">
        <f t="shared" si="52"/>
        <v>2.5758184028468327</v>
      </c>
    </row>
    <row r="67" spans="35:44" ht="19.899999999999999" customHeight="1">
      <c r="AI67" s="38" t="s">
        <v>22</v>
      </c>
      <c r="AJ67" s="39">
        <f t="shared" si="47"/>
        <v>260.8533333333333</v>
      </c>
      <c r="AK67" s="31" t="s">
        <v>29</v>
      </c>
      <c r="AL67" s="40">
        <f t="shared" si="48"/>
        <v>15.770032058024206</v>
      </c>
      <c r="AM67" s="39">
        <f t="shared" si="49"/>
        <v>244.43466666666669</v>
      </c>
      <c r="AN67" s="31" t="s">
        <v>29</v>
      </c>
      <c r="AO67" s="40">
        <f t="shared" si="50"/>
        <v>5.9681595525291096</v>
      </c>
      <c r="AP67" s="39">
        <f t="shared" si="51"/>
        <v>268.03100000000001</v>
      </c>
      <c r="AQ67" s="31" t="s">
        <v>29</v>
      </c>
      <c r="AR67" s="40">
        <f t="shared" si="52"/>
        <v>4.5178993274898689</v>
      </c>
    </row>
    <row r="68" spans="35:44" ht="19.899999999999999" customHeight="1">
      <c r="AI68" s="38" t="s">
        <v>23</v>
      </c>
      <c r="AJ68" s="39">
        <f t="shared" si="47"/>
        <v>237.13666666666666</v>
      </c>
      <c r="AK68" s="31" t="s">
        <v>29</v>
      </c>
      <c r="AL68" s="40">
        <f t="shared" si="48"/>
        <v>4.712028343623488</v>
      </c>
      <c r="AM68" s="39">
        <f t="shared" si="49"/>
        <v>233.54</v>
      </c>
      <c r="AN68" s="31" t="s">
        <v>29</v>
      </c>
      <c r="AO68" s="40">
        <f t="shared" si="50"/>
        <v>6.8991472903057636</v>
      </c>
      <c r="AP68" s="39">
        <f t="shared" si="51"/>
        <v>220.91333333333333</v>
      </c>
      <c r="AQ68" s="31" t="s">
        <v>29</v>
      </c>
      <c r="AR68" s="40">
        <f t="shared" si="52"/>
        <v>1.2817479384722166</v>
      </c>
    </row>
    <row r="69" spans="35:44" ht="19.899999999999999" customHeight="1">
      <c r="AI69" s="2" t="s">
        <v>24</v>
      </c>
      <c r="AJ69" s="30">
        <f t="shared" si="47"/>
        <v>82.767985314400178</v>
      </c>
      <c r="AK69" s="31" t="s">
        <v>29</v>
      </c>
      <c r="AL69" s="32">
        <f t="shared" si="48"/>
        <v>6.6625021247453873</v>
      </c>
      <c r="AM69" s="30">
        <f t="shared" si="49"/>
        <v>57.623881073836294</v>
      </c>
      <c r="AN69" s="31" t="s">
        <v>29</v>
      </c>
      <c r="AO69" s="32">
        <f t="shared" si="50"/>
        <v>7.6884470556186555</v>
      </c>
      <c r="AP69" s="30">
        <f t="shared" si="51"/>
        <v>69.692611128281825</v>
      </c>
      <c r="AQ69" s="31" t="s">
        <v>29</v>
      </c>
      <c r="AR69" s="32">
        <f t="shared" si="52"/>
        <v>4.0131247295925689</v>
      </c>
    </row>
    <row r="70" spans="35:44" ht="19.899999999999999" customHeight="1">
      <c r="AI70" s="38" t="s">
        <v>25</v>
      </c>
      <c r="AJ70" s="39">
        <f t="shared" si="47"/>
        <v>17.232014685599811</v>
      </c>
      <c r="AK70" s="31" t="s">
        <v>29</v>
      </c>
      <c r="AL70" s="40">
        <f t="shared" si="48"/>
        <v>6.6625021247453295</v>
      </c>
      <c r="AM70" s="39">
        <f t="shared" si="49"/>
        <v>42.376118926163706</v>
      </c>
      <c r="AN70" s="31" t="s">
        <v>29</v>
      </c>
      <c r="AO70" s="40">
        <f t="shared" si="50"/>
        <v>7.6884470556186653</v>
      </c>
      <c r="AP70" s="39">
        <f t="shared" si="51"/>
        <v>30.307388871718178</v>
      </c>
      <c r="AQ70" s="31" t="s">
        <v>29</v>
      </c>
      <c r="AR70" s="40">
        <f t="shared" si="52"/>
        <v>4.0131247295925485</v>
      </c>
    </row>
    <row r="71" spans="35:44" ht="19.899999999999999" customHeight="1">
      <c r="AI71" s="38" t="s">
        <v>26</v>
      </c>
      <c r="AJ71" s="39">
        <f t="shared" si="47"/>
        <v>271.8</v>
      </c>
      <c r="AK71" s="31" t="s">
        <v>29</v>
      </c>
      <c r="AL71" s="40">
        <f t="shared" si="48"/>
        <v>10.599605338564896</v>
      </c>
      <c r="AM71" s="39">
        <f t="shared" si="49"/>
        <v>275.78699999999998</v>
      </c>
      <c r="AN71" s="31" t="s">
        <v>29</v>
      </c>
      <c r="AO71" s="40">
        <f t="shared" si="50"/>
        <v>5.8937067283671372</v>
      </c>
      <c r="AP71" s="39">
        <f t="shared" si="51"/>
        <v>278.95</v>
      </c>
      <c r="AQ71" s="31" t="s">
        <v>29</v>
      </c>
      <c r="AR71" s="40">
        <f t="shared" si="52"/>
        <v>4.2686336611770077</v>
      </c>
    </row>
    <row r="72" spans="35:44" ht="19.899999999999999" customHeight="1">
      <c r="AI72" s="2" t="s">
        <v>27</v>
      </c>
      <c r="AJ72" s="30">
        <f t="shared" si="47"/>
        <v>23.232792207792205</v>
      </c>
      <c r="AK72" s="31" t="s">
        <v>29</v>
      </c>
      <c r="AL72" s="32">
        <f t="shared" si="48"/>
        <v>9.6380247457602852</v>
      </c>
      <c r="AM72" s="30">
        <f t="shared" si="49"/>
        <v>8.2184247461925608</v>
      </c>
      <c r="AN72" s="31" t="s">
        <v>29</v>
      </c>
      <c r="AO72" s="32">
        <f t="shared" si="50"/>
        <v>0.70427320462669052</v>
      </c>
      <c r="AP72" s="30">
        <f t="shared" si="51"/>
        <v>16.935947003136459</v>
      </c>
      <c r="AQ72" s="31" t="s">
        <v>29</v>
      </c>
      <c r="AR72" s="32">
        <f t="shared" si="52"/>
        <v>3.5408349477049952</v>
      </c>
    </row>
    <row r="73" spans="35:44" ht="19.899999999999999" customHeight="1">
      <c r="AI73" s="38" t="s">
        <v>28</v>
      </c>
      <c r="AJ73" s="39">
        <f t="shared" si="47"/>
        <v>13.168008658008659</v>
      </c>
      <c r="AK73" s="31" t="s">
        <v>29</v>
      </c>
      <c r="AL73" s="40">
        <f t="shared" si="48"/>
        <v>1.994848360843235</v>
      </c>
      <c r="AM73" s="39">
        <f t="shared" si="49"/>
        <v>38.14984741236362</v>
      </c>
      <c r="AN73" s="31" t="s">
        <v>29</v>
      </c>
      <c r="AO73" s="40">
        <f t="shared" si="50"/>
        <v>4.9453223615614137</v>
      </c>
      <c r="AP73" s="39">
        <f t="shared" si="51"/>
        <v>13.87682481751825</v>
      </c>
      <c r="AQ73" s="31" t="s">
        <v>29</v>
      </c>
      <c r="AR73" s="40">
        <f t="shared" si="52"/>
        <v>0.37317518248175041</v>
      </c>
    </row>
    <row r="74" spans="35:44" ht="19.899999999999999" customHeight="1"/>
    <row r="75" spans="35:44" ht="19.899999999999999" customHeight="1"/>
    <row r="76" spans="35:44" ht="19.899999999999999" customHeight="1"/>
    <row r="77" spans="35:44" ht="19.899999999999999" customHeight="1"/>
    <row r="78" spans="35:44" ht="19.899999999999999" customHeight="1"/>
    <row r="79" spans="35:44" ht="19.899999999999999" customHeight="1"/>
    <row r="80" spans="35:44" ht="19.899999999999999" customHeight="1"/>
    <row r="81" ht="19.899999999999999" customHeight="1"/>
    <row r="82" ht="19.899999999999999" customHeight="1"/>
    <row r="83" ht="19.899999999999999" customHeight="1"/>
    <row r="84" ht="19.899999999999999" customHeight="1"/>
    <row r="85" ht="19.899999999999999" customHeight="1"/>
    <row r="86" ht="19.899999999999999" customHeight="1"/>
    <row r="87" ht="19.899999999999999" customHeight="1"/>
    <row r="88" ht="19.899999999999999" customHeight="1"/>
  </sheetData>
  <mergeCells count="20">
    <mergeCell ref="D1:G1"/>
    <mergeCell ref="N1:Q1"/>
    <mergeCell ref="X1:AA1"/>
    <mergeCell ref="D18:G18"/>
    <mergeCell ref="AI63:AR63"/>
    <mergeCell ref="AP64:AR64"/>
    <mergeCell ref="N18:Q18"/>
    <mergeCell ref="X18:AA18"/>
    <mergeCell ref="D35:G35"/>
    <mergeCell ref="N35:Q35"/>
    <mergeCell ref="X35:AA35"/>
    <mergeCell ref="AP42:AR42"/>
    <mergeCell ref="AJ53:AL53"/>
    <mergeCell ref="AM53:AO53"/>
    <mergeCell ref="AJ64:AL64"/>
    <mergeCell ref="AM64:AO64"/>
    <mergeCell ref="AI52:AR52"/>
    <mergeCell ref="AP53:AR53"/>
    <mergeCell ref="AJ42:AL42"/>
    <mergeCell ref="AM42:AO4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88"/>
  <sheetViews>
    <sheetView zoomScale="50" zoomScaleNormal="50" workbookViewId="0">
      <selection activeCell="AB60" sqref="AB60"/>
    </sheetView>
  </sheetViews>
  <sheetFormatPr defaultColWidth="9.140625" defaultRowHeight="17.25"/>
  <cols>
    <col min="1" max="1" width="2.7109375" style="1" customWidth="1"/>
    <col min="2" max="2" width="20.42578125" style="1" customWidth="1"/>
    <col min="3" max="3" width="0.7109375" style="1" customWidth="1"/>
    <col min="4" max="8" width="13" style="1" customWidth="1"/>
    <col min="9" max="9" width="0.85546875" style="1" customWidth="1"/>
    <col min="10" max="12" width="7.28515625" style="1" customWidth="1"/>
    <col min="13" max="13" width="0.7109375" style="1" customWidth="1"/>
    <col min="14" max="14" width="22.85546875" style="1" customWidth="1"/>
    <col min="15" max="19" width="13" style="1" customWidth="1"/>
    <col min="20" max="20" width="0.85546875" style="1" customWidth="1"/>
    <col min="21" max="23" width="7.28515625" style="1" customWidth="1"/>
    <col min="24" max="24" width="0.7109375" style="1" customWidth="1"/>
    <col min="25" max="25" width="22.7109375" style="1" customWidth="1"/>
    <col min="26" max="30" width="13" style="1" customWidth="1"/>
    <col min="31" max="31" width="0.85546875" style="1" customWidth="1"/>
    <col min="32" max="34" width="7.28515625" style="1" customWidth="1"/>
    <col min="35" max="35" width="2.7109375" style="1" customWidth="1"/>
    <col min="36" max="36" width="16.28515625" style="2" customWidth="1"/>
    <col min="37" max="37" width="11.7109375" style="1" customWidth="1"/>
    <col min="38" max="38" width="17.140625" style="1" customWidth="1"/>
    <col min="39" max="39" width="7.5703125" style="2" customWidth="1"/>
    <col min="40" max="40" width="2.85546875" style="3" customWidth="1"/>
    <col min="41" max="41" width="5.7109375" style="4" customWidth="1"/>
    <col min="42" max="42" width="7.5703125" style="2" customWidth="1"/>
    <col min="43" max="43" width="2.85546875" style="3" customWidth="1"/>
    <col min="44" max="44" width="5.7109375" style="4" customWidth="1"/>
    <col min="45" max="45" width="7.5703125" style="2" customWidth="1"/>
    <col min="46" max="46" width="2.85546875" style="3" customWidth="1"/>
    <col min="47" max="47" width="5.7109375" style="4" customWidth="1"/>
    <col min="48" max="48" width="1.28515625" style="1" customWidth="1"/>
    <col min="49" max="49" width="10.42578125" style="1" customWidth="1"/>
    <col min="50" max="50" width="9.7109375" style="1" customWidth="1"/>
    <col min="51" max="51" width="18.28515625" style="1" customWidth="1"/>
    <col min="52" max="52" width="18" style="1" customWidth="1"/>
    <col min="53" max="53" width="18.7109375" style="1" customWidth="1"/>
    <col min="54" max="73" width="14.85546875" style="1" customWidth="1"/>
    <col min="74" max="16384" width="9.140625" style="1"/>
  </cols>
  <sheetData>
    <row r="1" spans="1:56" ht="40.9" customHeight="1">
      <c r="B1" s="5" t="s">
        <v>8</v>
      </c>
      <c r="C1" s="6"/>
      <c r="D1" s="61" t="s">
        <v>0</v>
      </c>
      <c r="E1" s="61"/>
      <c r="F1" s="61"/>
      <c r="G1" s="61"/>
      <c r="H1" s="61"/>
      <c r="I1" s="7"/>
      <c r="J1" s="7"/>
      <c r="K1" s="7"/>
      <c r="L1" s="7"/>
      <c r="M1" s="6"/>
      <c r="N1" s="5" t="s">
        <v>8</v>
      </c>
      <c r="O1" s="62" t="s">
        <v>44</v>
      </c>
      <c r="P1" s="61"/>
      <c r="Q1" s="61"/>
      <c r="R1" s="61"/>
      <c r="S1" s="61"/>
      <c r="T1" s="7"/>
      <c r="U1" s="7"/>
      <c r="V1" s="7"/>
      <c r="W1" s="7"/>
      <c r="Y1" s="5" t="s">
        <v>8</v>
      </c>
      <c r="Z1" s="63" t="s">
        <v>50</v>
      </c>
      <c r="AA1" s="61"/>
      <c r="AB1" s="61"/>
      <c r="AC1" s="61"/>
      <c r="AD1" s="61"/>
      <c r="AE1" s="7"/>
      <c r="AF1" s="7"/>
      <c r="AG1" s="7"/>
      <c r="AH1" s="7"/>
    </row>
    <row r="2" spans="1:56" ht="4.1500000000000004" customHeight="1">
      <c r="B2" s="8"/>
      <c r="C2" s="6"/>
      <c r="D2" s="7"/>
      <c r="E2" s="7"/>
      <c r="F2" s="7"/>
      <c r="G2" s="7"/>
      <c r="H2" s="7"/>
      <c r="I2" s="7"/>
      <c r="J2" s="7"/>
      <c r="K2" s="7"/>
      <c r="L2" s="7"/>
      <c r="M2" s="6"/>
      <c r="N2" s="8"/>
      <c r="O2" s="7"/>
      <c r="P2" s="7"/>
      <c r="Q2" s="7"/>
      <c r="R2" s="7"/>
      <c r="S2" s="7"/>
      <c r="T2" s="7"/>
      <c r="U2" s="7"/>
      <c r="V2" s="7"/>
      <c r="W2" s="7"/>
      <c r="Y2" s="8"/>
      <c r="Z2" s="7"/>
      <c r="AA2" s="7"/>
      <c r="AB2" s="7"/>
      <c r="AC2" s="7"/>
      <c r="AD2" s="7"/>
      <c r="AE2" s="7"/>
      <c r="AF2" s="7"/>
      <c r="AG2" s="7"/>
      <c r="AH2" s="7"/>
    </row>
    <row r="3" spans="1:56" ht="28.9" customHeight="1">
      <c r="B3" s="45" t="s">
        <v>9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/>
      <c r="J3" s="9"/>
      <c r="K3" s="9"/>
      <c r="L3" s="9"/>
      <c r="N3" s="45" t="s">
        <v>9</v>
      </c>
      <c r="O3" s="9" t="s">
        <v>1</v>
      </c>
      <c r="P3" s="9" t="s">
        <v>2</v>
      </c>
      <c r="Q3" s="9" t="s">
        <v>3</v>
      </c>
      <c r="R3" s="9" t="s">
        <v>4</v>
      </c>
      <c r="S3" s="9" t="s">
        <v>5</v>
      </c>
      <c r="T3" s="9"/>
      <c r="U3" s="9"/>
      <c r="V3" s="9"/>
      <c r="W3" s="9"/>
      <c r="Y3" s="45" t="s">
        <v>9</v>
      </c>
      <c r="Z3" s="9" t="s">
        <v>1</v>
      </c>
      <c r="AA3" s="9" t="s">
        <v>2</v>
      </c>
      <c r="AB3" s="9" t="s">
        <v>3</v>
      </c>
      <c r="AC3" s="9" t="s">
        <v>4</v>
      </c>
      <c r="AD3" s="9" t="s">
        <v>5</v>
      </c>
      <c r="AE3" s="9"/>
      <c r="AF3" s="9"/>
      <c r="AG3" s="9"/>
      <c r="AH3" s="9"/>
    </row>
    <row r="4" spans="1:56" ht="19.899999999999999" customHeight="1">
      <c r="D4" s="10" t="s">
        <v>6</v>
      </c>
      <c r="E4" s="10" t="s">
        <v>6</v>
      </c>
      <c r="F4" s="10" t="s">
        <v>6</v>
      </c>
      <c r="G4" s="10" t="s">
        <v>6</v>
      </c>
      <c r="H4" s="11" t="s">
        <v>7</v>
      </c>
      <c r="I4" s="11"/>
      <c r="O4" s="10" t="s">
        <v>6</v>
      </c>
      <c r="P4" s="10" t="s">
        <v>6</v>
      </c>
      <c r="Q4" s="10" t="s">
        <v>6</v>
      </c>
      <c r="R4" s="10" t="s">
        <v>6</v>
      </c>
      <c r="S4" s="11" t="s">
        <v>7</v>
      </c>
      <c r="T4" s="11"/>
      <c r="Z4" s="10" t="s">
        <v>6</v>
      </c>
      <c r="AA4" s="10" t="s">
        <v>6</v>
      </c>
      <c r="AB4" s="10" t="s">
        <v>6</v>
      </c>
      <c r="AC4" s="10" t="s">
        <v>6</v>
      </c>
      <c r="AD4" s="11" t="s">
        <v>7</v>
      </c>
      <c r="AE4" s="11"/>
    </row>
    <row r="5" spans="1:56" ht="19.899999999999999" customHeight="1">
      <c r="B5" s="12"/>
      <c r="D5" s="13"/>
      <c r="E5" s="13"/>
      <c r="F5" s="13"/>
      <c r="G5" s="13"/>
      <c r="H5" s="13"/>
      <c r="J5" s="24" t="s">
        <v>17</v>
      </c>
      <c r="K5" s="24" t="s">
        <v>19</v>
      </c>
      <c r="L5" s="24" t="s">
        <v>18</v>
      </c>
      <c r="O5" s="13" t="s">
        <v>10</v>
      </c>
      <c r="P5" s="13" t="s">
        <v>11</v>
      </c>
      <c r="Q5" s="13" t="s">
        <v>11</v>
      </c>
      <c r="R5" s="13" t="s">
        <v>11</v>
      </c>
      <c r="S5" s="13" t="s">
        <v>11</v>
      </c>
      <c r="U5" s="24" t="s">
        <v>17</v>
      </c>
      <c r="V5" s="24" t="s">
        <v>19</v>
      </c>
      <c r="W5" s="24" t="s">
        <v>18</v>
      </c>
      <c r="Z5" s="6" t="s">
        <v>12</v>
      </c>
      <c r="AA5" s="6" t="s">
        <v>12</v>
      </c>
      <c r="AB5" s="6" t="s">
        <v>13</v>
      </c>
      <c r="AC5" s="6" t="s">
        <v>12</v>
      </c>
      <c r="AD5" s="6" t="s">
        <v>14</v>
      </c>
      <c r="AF5" s="24" t="s">
        <v>17</v>
      </c>
      <c r="AG5" s="24" t="s">
        <v>19</v>
      </c>
      <c r="AH5" s="24" t="s">
        <v>18</v>
      </c>
      <c r="AW5" s="33"/>
      <c r="AX5" s="33" t="s">
        <v>30</v>
      </c>
      <c r="AY5" s="12" t="s">
        <v>31</v>
      </c>
      <c r="AZ5" s="12" t="s">
        <v>32</v>
      </c>
      <c r="BA5" s="12"/>
    </row>
    <row r="6" spans="1:56" ht="4.1500000000000004" customHeight="1">
      <c r="B6" s="8"/>
      <c r="C6" s="8"/>
      <c r="D6" s="8"/>
      <c r="E6" s="8"/>
      <c r="F6" s="8"/>
      <c r="G6" s="8"/>
      <c r="H6" s="8"/>
      <c r="M6" s="8"/>
      <c r="N6" s="8"/>
      <c r="O6" s="8"/>
      <c r="P6" s="8"/>
      <c r="Q6" s="8"/>
      <c r="R6" s="8"/>
      <c r="S6" s="8"/>
      <c r="X6" s="8"/>
      <c r="Y6" s="8"/>
      <c r="Z6" s="8"/>
    </row>
    <row r="7" spans="1:56" ht="18">
      <c r="A7" s="2"/>
      <c r="B7" s="2" t="s">
        <v>20</v>
      </c>
      <c r="C7" s="8"/>
      <c r="D7" s="14">
        <v>168</v>
      </c>
      <c r="E7" s="14">
        <v>165.73</v>
      </c>
      <c r="F7" s="8">
        <v>171.36</v>
      </c>
      <c r="G7" s="15">
        <v>192.2</v>
      </c>
      <c r="H7" s="15">
        <v>139.97999999999999</v>
      </c>
      <c r="I7" s="25"/>
      <c r="J7" s="1">
        <f t="shared" ref="J7:J15" si="0">AVERAGE(D7:H7)</f>
        <v>167.45400000000001</v>
      </c>
      <c r="K7" s="26">
        <f t="shared" ref="K7:K15" si="1">STDEV(D7:H7)</f>
        <v>18.612578542480353</v>
      </c>
      <c r="L7" s="26">
        <f t="shared" ref="L7:L15" si="2">K7/(COUNT(D7:H7))^(0.5)</f>
        <v>8.3237981715080043</v>
      </c>
      <c r="M7" s="8"/>
      <c r="N7" s="2" t="s">
        <v>20</v>
      </c>
      <c r="O7" s="14">
        <v>152.41999999999999</v>
      </c>
      <c r="P7" s="14">
        <v>143.22999999999999</v>
      </c>
      <c r="Q7" s="14">
        <v>158.22999999999999</v>
      </c>
      <c r="R7" s="14">
        <v>182.62</v>
      </c>
      <c r="S7" s="14">
        <v>153.06</v>
      </c>
      <c r="T7" s="25"/>
      <c r="U7" s="1">
        <f>AVERAGE(O7:S7)</f>
        <v>157.91199999999998</v>
      </c>
      <c r="V7" s="26">
        <f t="shared" ref="V7" si="3">STDEV(O7:S7)</f>
        <v>14.831145269331028</v>
      </c>
      <c r="W7" s="26">
        <f t="shared" ref="W7" si="4">V7/(COUNT(O7:S7))^(0.5)</f>
        <v>6.6326898012797209</v>
      </c>
      <c r="X7" s="8"/>
      <c r="Y7" s="2" t="s">
        <v>20</v>
      </c>
      <c r="Z7" s="14">
        <v>150</v>
      </c>
      <c r="AA7" s="14">
        <v>185.09</v>
      </c>
      <c r="AB7" s="14">
        <v>187.04</v>
      </c>
      <c r="AC7" s="14">
        <v>148.13</v>
      </c>
      <c r="AD7" s="14">
        <v>93.62</v>
      </c>
      <c r="AE7" s="25"/>
      <c r="AF7" s="1">
        <f t="shared" ref="AF7" si="5">AVERAGE(Z7:AD7)</f>
        <v>152.77600000000001</v>
      </c>
      <c r="AG7" s="26">
        <f t="shared" ref="AG7" si="6">STDEV(Z7:AD7)</f>
        <v>37.904287752179172</v>
      </c>
      <c r="AH7" s="26">
        <f t="shared" ref="AH7" si="7">AG7/(COUNT(Z7:AD7))^(0.5)</f>
        <v>16.951312810517067</v>
      </c>
      <c r="AW7" s="2" t="s">
        <v>24</v>
      </c>
      <c r="AX7" s="16">
        <f>AZ7*100/AY7</f>
        <v>77.18521042767081</v>
      </c>
      <c r="AY7" s="14">
        <v>58.69</v>
      </c>
      <c r="AZ7" s="14">
        <v>45.3</v>
      </c>
      <c r="BA7" s="14"/>
    </row>
    <row r="8" spans="1:56" ht="18">
      <c r="A8" s="2"/>
      <c r="B8" s="2" t="s">
        <v>21</v>
      </c>
      <c r="C8" s="8"/>
      <c r="D8" s="14">
        <v>146</v>
      </c>
      <c r="E8" s="14">
        <v>158.63</v>
      </c>
      <c r="F8" s="8">
        <v>155.38999999999999</v>
      </c>
      <c r="G8" s="15">
        <v>177.31</v>
      </c>
      <c r="H8" s="15">
        <v>126.33</v>
      </c>
      <c r="I8" s="25"/>
      <c r="J8" s="1">
        <f t="shared" si="0"/>
        <v>152.732</v>
      </c>
      <c r="K8" s="26">
        <f t="shared" si="1"/>
        <v>18.630048845883302</v>
      </c>
      <c r="L8" s="26">
        <f t="shared" si="2"/>
        <v>8.331611128707312</v>
      </c>
      <c r="M8" s="8"/>
      <c r="N8" s="2" t="s">
        <v>21</v>
      </c>
      <c r="O8" s="1">
        <v>147.30000000000001</v>
      </c>
      <c r="P8" s="14">
        <v>146.38</v>
      </c>
      <c r="Q8" s="14">
        <v>166.48</v>
      </c>
      <c r="R8" s="8">
        <v>201.43</v>
      </c>
      <c r="S8" s="8">
        <v>157.85</v>
      </c>
      <c r="T8" s="25"/>
      <c r="U8" s="1">
        <f t="shared" ref="U8:U15" si="8">AVERAGE(O8:S8)</f>
        <v>163.88799999999998</v>
      </c>
      <c r="V8" s="26">
        <f t="shared" ref="V8:V15" si="9">STDEV(O8:S8)</f>
        <v>22.551438313331847</v>
      </c>
      <c r="W8" s="26">
        <f t="shared" ref="W8:W15" si="10">V8/(COUNT(O8:S8))^(0.5)</f>
        <v>10.085309811800641</v>
      </c>
      <c r="X8" s="8"/>
      <c r="Y8" s="2" t="s">
        <v>21</v>
      </c>
      <c r="Z8" s="14">
        <v>153.61000000000001</v>
      </c>
      <c r="AA8" s="14">
        <v>153.71</v>
      </c>
      <c r="AB8" s="14">
        <v>158.9</v>
      </c>
      <c r="AC8" s="8">
        <v>154.16999999999999</v>
      </c>
      <c r="AD8" s="8">
        <v>106.77</v>
      </c>
      <c r="AE8" s="25"/>
      <c r="AF8" s="1">
        <f t="shared" ref="AF8:AF15" si="11">AVERAGE(Z8:AD8)</f>
        <v>145.43199999999999</v>
      </c>
      <c r="AG8" s="26">
        <f t="shared" ref="AG8:AG15" si="12">STDEV(Z8:AD8)</f>
        <v>21.724956156457527</v>
      </c>
      <c r="AH8" s="26">
        <f t="shared" ref="AH8:AH15" si="13">AG8/(COUNT(Z8:AD8))^(0.5)</f>
        <v>9.7156957548083174</v>
      </c>
      <c r="AW8" s="2" t="s">
        <v>25</v>
      </c>
      <c r="AX8" s="16">
        <f>100-AX7</f>
        <v>22.81478957232919</v>
      </c>
      <c r="BB8" s="14"/>
      <c r="BD8" s="12"/>
    </row>
    <row r="9" spans="1:56" ht="18">
      <c r="A9" s="2"/>
      <c r="B9" s="2" t="s">
        <v>22</v>
      </c>
      <c r="C9" s="8"/>
      <c r="D9" s="14">
        <v>202</v>
      </c>
      <c r="E9" s="14">
        <v>218.041</v>
      </c>
      <c r="F9" s="8">
        <v>214.02</v>
      </c>
      <c r="G9" s="15">
        <v>250.89</v>
      </c>
      <c r="H9" s="41">
        <v>195.5</v>
      </c>
      <c r="I9" s="25"/>
      <c r="J9" s="1">
        <f t="shared" si="0"/>
        <v>216.09020000000001</v>
      </c>
      <c r="K9" s="26">
        <f t="shared" si="1"/>
        <v>21.456977308092576</v>
      </c>
      <c r="L9" s="26">
        <f t="shared" si="2"/>
        <v>9.5958519705130882</v>
      </c>
      <c r="M9" s="8"/>
      <c r="N9" s="2" t="s">
        <v>22</v>
      </c>
      <c r="O9" s="14">
        <v>190.37</v>
      </c>
      <c r="P9" s="14">
        <v>203.64</v>
      </c>
      <c r="Q9" s="8">
        <v>207.85</v>
      </c>
      <c r="R9" s="8">
        <v>237.34</v>
      </c>
      <c r="S9" s="8">
        <v>184.78</v>
      </c>
      <c r="T9" s="25"/>
      <c r="U9" s="1">
        <f t="shared" si="8"/>
        <v>204.79599999999999</v>
      </c>
      <c r="V9" s="26">
        <f t="shared" si="9"/>
        <v>20.484902489394475</v>
      </c>
      <c r="W9" s="26">
        <f t="shared" si="10"/>
        <v>9.1611268957481418</v>
      </c>
      <c r="X9" s="8"/>
      <c r="Y9" s="2" t="s">
        <v>22</v>
      </c>
      <c r="Z9" s="14">
        <v>193.4</v>
      </c>
      <c r="AA9" s="14">
        <v>239.22</v>
      </c>
      <c r="AB9" s="8">
        <v>229</v>
      </c>
      <c r="AC9" s="8">
        <v>214.74</v>
      </c>
      <c r="AD9" s="41">
        <v>148.63</v>
      </c>
      <c r="AE9" s="25"/>
      <c r="AF9" s="1">
        <f t="shared" si="11"/>
        <v>204.99799999999999</v>
      </c>
      <c r="AG9" s="26">
        <f t="shared" si="12"/>
        <v>35.89572704375837</v>
      </c>
      <c r="AH9" s="26">
        <f t="shared" si="13"/>
        <v>16.053057154324257</v>
      </c>
      <c r="BB9" s="14"/>
      <c r="BD9" s="12"/>
    </row>
    <row r="10" spans="1:56">
      <c r="A10" s="2"/>
      <c r="B10" s="2" t="s">
        <v>23</v>
      </c>
      <c r="C10" s="8"/>
      <c r="D10" s="14">
        <v>180</v>
      </c>
      <c r="E10" s="14">
        <v>198.33</v>
      </c>
      <c r="F10" s="8">
        <v>197.94</v>
      </c>
      <c r="G10" s="15">
        <v>211.1</v>
      </c>
      <c r="H10" s="19">
        <v>169.57</v>
      </c>
      <c r="J10" s="1">
        <f t="shared" si="0"/>
        <v>191.38800000000001</v>
      </c>
      <c r="K10" s="26">
        <f t="shared" si="1"/>
        <v>16.472664326088843</v>
      </c>
      <c r="L10" s="26">
        <f t="shared" si="2"/>
        <v>7.3667994407340824</v>
      </c>
      <c r="M10" s="8"/>
      <c r="N10" s="2" t="s">
        <v>23</v>
      </c>
      <c r="O10" s="14">
        <v>183.16</v>
      </c>
      <c r="P10" s="14">
        <v>188.52</v>
      </c>
      <c r="Q10" s="14">
        <v>195.2</v>
      </c>
      <c r="R10" s="8">
        <v>228.48</v>
      </c>
      <c r="S10" s="41">
        <v>189.45</v>
      </c>
      <c r="U10" s="1">
        <f t="shared" si="8"/>
        <v>196.96199999999999</v>
      </c>
      <c r="V10" s="26">
        <f t="shared" si="9"/>
        <v>18.129269703989728</v>
      </c>
      <c r="W10" s="26">
        <f t="shared" si="10"/>
        <v>8.1076558881097043</v>
      </c>
      <c r="X10" s="8"/>
      <c r="Y10" s="2" t="s">
        <v>23</v>
      </c>
      <c r="Z10" s="14">
        <v>190.5</v>
      </c>
      <c r="AA10" s="14">
        <v>190.65</v>
      </c>
      <c r="AB10" s="8">
        <v>193.93</v>
      </c>
      <c r="AC10" s="8">
        <v>185.11</v>
      </c>
      <c r="AD10" s="41">
        <v>142.86000000000001</v>
      </c>
      <c r="AF10" s="1">
        <f t="shared" si="11"/>
        <v>180.60999999999999</v>
      </c>
      <c r="AG10" s="26">
        <f t="shared" si="12"/>
        <v>21.338630462145566</v>
      </c>
      <c r="AH10" s="26">
        <f t="shared" si="13"/>
        <v>9.5429256520210473</v>
      </c>
      <c r="AW10" s="34" t="s">
        <v>33</v>
      </c>
      <c r="AY10" s="12" t="s">
        <v>34</v>
      </c>
      <c r="AZ10" s="12" t="s">
        <v>28</v>
      </c>
      <c r="BA10" s="12" t="s">
        <v>27</v>
      </c>
      <c r="BB10" s="14"/>
      <c r="BD10" s="12"/>
    </row>
    <row r="11" spans="1:56">
      <c r="A11" s="2"/>
      <c r="B11" s="2" t="s">
        <v>35</v>
      </c>
      <c r="C11" s="14"/>
      <c r="D11" s="14">
        <v>81.19</v>
      </c>
      <c r="E11" s="14">
        <v>93.214936247723102</v>
      </c>
      <c r="F11" s="8">
        <v>79.976423038059906</v>
      </c>
      <c r="G11" s="8">
        <v>75.121701255444535</v>
      </c>
      <c r="H11" s="15">
        <v>84.159779614325075</v>
      </c>
      <c r="J11" s="1">
        <f t="shared" si="0"/>
        <v>82.732568031110517</v>
      </c>
      <c r="K11" s="26">
        <f t="shared" si="1"/>
        <v>6.7048139564452107</v>
      </c>
      <c r="L11" s="26">
        <f t="shared" si="2"/>
        <v>2.9984839566201611</v>
      </c>
      <c r="M11" s="8"/>
      <c r="N11" s="2" t="s">
        <v>35</v>
      </c>
      <c r="O11" s="14">
        <v>75.985332493476093</v>
      </c>
      <c r="P11" s="14">
        <v>85.139172825916006</v>
      </c>
      <c r="Q11" s="8">
        <v>60.71</v>
      </c>
      <c r="R11" s="8">
        <v>51.419558359621448</v>
      </c>
      <c r="S11" s="41">
        <v>60.132126956771508</v>
      </c>
      <c r="U11" s="1">
        <f t="shared" si="8"/>
        <v>66.677238127157011</v>
      </c>
      <c r="V11" s="26">
        <f t="shared" si="9"/>
        <v>13.589765050775407</v>
      </c>
      <c r="W11" s="26">
        <f t="shared" si="10"/>
        <v>6.0775276903569377</v>
      </c>
      <c r="X11" s="8"/>
      <c r="Y11" s="2" t="s">
        <v>35</v>
      </c>
      <c r="Z11" s="1">
        <v>76.378074762734798</v>
      </c>
      <c r="AA11" s="14">
        <v>89.821972358866205</v>
      </c>
      <c r="AB11" s="8">
        <v>75.3</v>
      </c>
      <c r="AC11" s="8">
        <v>75.484370963575302</v>
      </c>
      <c r="AD11" s="8">
        <v>86.416974762899855</v>
      </c>
      <c r="AF11" s="1">
        <f t="shared" si="11"/>
        <v>80.68027856961524</v>
      </c>
      <c r="AG11" s="26">
        <f t="shared" si="12"/>
        <v>6.9089445554942968</v>
      </c>
      <c r="AH11" s="26">
        <f t="shared" si="13"/>
        <v>3.0897739357724632</v>
      </c>
      <c r="AW11" s="27">
        <f>(AZ11*100/AY11)</f>
        <v>7.9254079254079262</v>
      </c>
      <c r="AX11" s="33"/>
      <c r="AY11" s="14">
        <v>0.85799999999999998</v>
      </c>
      <c r="AZ11" s="1">
        <v>6.8000000000000005E-2</v>
      </c>
      <c r="BA11" s="14">
        <v>0</v>
      </c>
      <c r="BD11" s="12"/>
    </row>
    <row r="12" spans="1:56" ht="18">
      <c r="B12" s="38" t="s">
        <v>36</v>
      </c>
      <c r="C12" s="14"/>
      <c r="D12" s="14">
        <v>18.809999999999999</v>
      </c>
      <c r="E12" s="14">
        <v>6.7850637522768702</v>
      </c>
      <c r="F12" s="8">
        <v>20.023576961940101</v>
      </c>
      <c r="G12" s="8">
        <v>24.878298744555465</v>
      </c>
      <c r="H12" s="15">
        <v>15.840220385674925</v>
      </c>
      <c r="I12" s="6"/>
      <c r="J12" s="1">
        <f t="shared" si="0"/>
        <v>17.267431968889472</v>
      </c>
      <c r="K12" s="26">
        <f t="shared" si="1"/>
        <v>6.7048139564452267</v>
      </c>
      <c r="L12" s="26">
        <f t="shared" si="2"/>
        <v>2.9984839566201682</v>
      </c>
      <c r="M12" s="8"/>
      <c r="N12" s="38" t="s">
        <v>36</v>
      </c>
      <c r="O12" s="14">
        <v>24.014667506523899</v>
      </c>
      <c r="P12" s="14">
        <v>14.860827174083999</v>
      </c>
      <c r="Q12" s="8">
        <v>39.29</v>
      </c>
      <c r="R12" s="14">
        <v>48.580441640378552</v>
      </c>
      <c r="S12" s="14">
        <v>39.867873043228492</v>
      </c>
      <c r="T12" s="6"/>
      <c r="U12" s="1">
        <f t="shared" si="8"/>
        <v>33.322761872842989</v>
      </c>
      <c r="V12" s="26">
        <f t="shared" si="9"/>
        <v>13.589765050775416</v>
      </c>
      <c r="W12" s="26">
        <f t="shared" si="10"/>
        <v>6.0775276903569422</v>
      </c>
      <c r="X12" s="28"/>
      <c r="Y12" s="38" t="s">
        <v>36</v>
      </c>
      <c r="Z12" s="1">
        <v>23.621925237265199</v>
      </c>
      <c r="AA12" s="14">
        <v>10.1780276411338</v>
      </c>
      <c r="AB12" s="8">
        <v>24.7</v>
      </c>
      <c r="AC12" s="8">
        <v>24.515629036424698</v>
      </c>
      <c r="AD12" s="8">
        <v>13.583025237100145</v>
      </c>
      <c r="AE12" s="6"/>
      <c r="AF12" s="1">
        <f t="shared" si="11"/>
        <v>19.319721430384767</v>
      </c>
      <c r="AG12" s="26">
        <f t="shared" si="12"/>
        <v>6.9089445554942923</v>
      </c>
      <c r="AH12" s="26">
        <f t="shared" si="13"/>
        <v>3.089773935772461</v>
      </c>
      <c r="AI12" s="6"/>
      <c r="BD12" s="14"/>
    </row>
    <row r="13" spans="1:56">
      <c r="B13" s="38" t="s">
        <v>26</v>
      </c>
      <c r="C13" s="8"/>
      <c r="D13" s="14">
        <v>230</v>
      </c>
      <c r="E13" s="14">
        <v>234.68600000000001</v>
      </c>
      <c r="F13" s="8">
        <v>229.4</v>
      </c>
      <c r="G13" s="15">
        <v>247.81</v>
      </c>
      <c r="H13" s="15">
        <v>215.3</v>
      </c>
      <c r="J13" s="1">
        <f t="shared" si="0"/>
        <v>231.43919999999997</v>
      </c>
      <c r="K13" s="26">
        <f t="shared" si="1"/>
        <v>11.67527529439884</v>
      </c>
      <c r="L13" s="26">
        <f t="shared" si="2"/>
        <v>5.2213418428599354</v>
      </c>
      <c r="M13" s="8"/>
      <c r="N13" s="38" t="s">
        <v>26</v>
      </c>
      <c r="O13" s="14">
        <v>217.065</v>
      </c>
      <c r="P13" s="14">
        <v>240.1</v>
      </c>
      <c r="Q13" s="14">
        <v>227</v>
      </c>
      <c r="R13" s="14">
        <v>272.2</v>
      </c>
      <c r="S13" s="14">
        <v>215</v>
      </c>
      <c r="U13" s="1">
        <f t="shared" si="8"/>
        <v>234.273</v>
      </c>
      <c r="V13" s="26">
        <f t="shared" si="9"/>
        <v>23.414053365446996</v>
      </c>
      <c r="W13" s="26">
        <f t="shared" si="10"/>
        <v>10.471082990789441</v>
      </c>
      <c r="X13" s="8"/>
      <c r="Y13" s="38" t="s">
        <v>26</v>
      </c>
      <c r="Z13" s="12">
        <v>225.726</v>
      </c>
      <c r="AA13" s="14">
        <v>265.76</v>
      </c>
      <c r="AB13" s="8">
        <v>240.37</v>
      </c>
      <c r="AC13" s="8">
        <v>236.77</v>
      </c>
      <c r="AD13" s="8">
        <v>178.84</v>
      </c>
      <c r="AF13" s="1">
        <f t="shared" si="11"/>
        <v>229.49319999999997</v>
      </c>
      <c r="AG13" s="26">
        <f t="shared" si="12"/>
        <v>31.884462692666098</v>
      </c>
      <c r="AH13" s="26">
        <f t="shared" si="13"/>
        <v>14.259165201371475</v>
      </c>
      <c r="AW13" s="34" t="s">
        <v>37</v>
      </c>
      <c r="BD13" s="14"/>
    </row>
    <row r="14" spans="1:56">
      <c r="B14" s="17" t="s">
        <v>38</v>
      </c>
      <c r="C14" s="8"/>
      <c r="D14" s="18">
        <v>19.559999999999999</v>
      </c>
      <c r="E14" s="19">
        <v>14.2272262026612</v>
      </c>
      <c r="F14" s="8">
        <v>8.7507365939893909</v>
      </c>
      <c r="G14" s="8">
        <v>25.164203612479476</v>
      </c>
      <c r="H14" s="8">
        <v>12.529550827423167</v>
      </c>
      <c r="J14" s="1">
        <f t="shared" si="0"/>
        <v>16.046343447310644</v>
      </c>
      <c r="K14" s="26">
        <f t="shared" si="1"/>
        <v>6.4106172401948491</v>
      </c>
      <c r="L14" s="26">
        <f t="shared" si="2"/>
        <v>2.866915185361556</v>
      </c>
      <c r="M14" s="8"/>
      <c r="N14" s="17" t="s">
        <v>38</v>
      </c>
      <c r="O14" s="14">
        <v>19.9108469539376</v>
      </c>
      <c r="P14" s="8">
        <v>8.6215797625193602</v>
      </c>
      <c r="Q14" s="14">
        <v>0.47</v>
      </c>
      <c r="R14" s="1">
        <v>6.9495694956949583</v>
      </c>
      <c r="S14" s="42" t="s">
        <v>40</v>
      </c>
      <c r="U14" s="1">
        <f t="shared" si="8"/>
        <v>8.9879990530379796</v>
      </c>
      <c r="V14" s="26">
        <f t="shared" si="9"/>
        <v>8.0860862451179454</v>
      </c>
      <c r="W14" s="26">
        <f t="shared" si="10"/>
        <v>4.0430431225589727</v>
      </c>
      <c r="X14" s="8"/>
      <c r="Y14" s="17" t="s">
        <v>38</v>
      </c>
      <c r="Z14" s="14">
        <v>2.7797576621525302</v>
      </c>
      <c r="AA14" s="8">
        <v>12.6379137412237</v>
      </c>
      <c r="AB14" s="14">
        <v>2.79</v>
      </c>
      <c r="AC14" s="14">
        <v>19.809999999999999</v>
      </c>
      <c r="AD14" s="8" t="s">
        <v>40</v>
      </c>
      <c r="AF14" s="1">
        <f t="shared" si="11"/>
        <v>9.5044178508440567</v>
      </c>
      <c r="AG14" s="26">
        <f t="shared" si="12"/>
        <v>8.2931353471236235</v>
      </c>
      <c r="AH14" s="26">
        <f t="shared" si="13"/>
        <v>4.1465676735618118</v>
      </c>
      <c r="AW14" s="27">
        <f>(BA11*100/AY11)</f>
        <v>0</v>
      </c>
      <c r="BC14" s="8"/>
      <c r="BD14" s="14"/>
    </row>
    <row r="15" spans="1:56">
      <c r="B15" s="38" t="s">
        <v>39</v>
      </c>
      <c r="C15" s="8"/>
      <c r="D15" s="18">
        <v>2.68</v>
      </c>
      <c r="E15" s="20">
        <v>18.5772773797339</v>
      </c>
      <c r="F15" s="8">
        <v>8.7507365939893909</v>
      </c>
      <c r="G15" s="8">
        <v>7.8407224958949104</v>
      </c>
      <c r="H15" s="8">
        <v>8.3687943262411331</v>
      </c>
      <c r="J15" s="1">
        <f t="shared" si="0"/>
        <v>9.2435061591718668</v>
      </c>
      <c r="K15" s="26">
        <f t="shared" si="1"/>
        <v>5.7700659212065109</v>
      </c>
      <c r="L15" s="26">
        <f t="shared" si="2"/>
        <v>2.5804519268945407</v>
      </c>
      <c r="M15" s="8"/>
      <c r="N15" s="38" t="s">
        <v>39</v>
      </c>
      <c r="O15" s="14">
        <v>27.1916790490342</v>
      </c>
      <c r="P15" s="8">
        <v>20.237480640165199</v>
      </c>
      <c r="Q15" s="14">
        <v>28.25</v>
      </c>
      <c r="R15" s="1">
        <v>26.814268142681428</v>
      </c>
      <c r="S15" s="14">
        <v>26.670992861778064</v>
      </c>
      <c r="U15" s="1">
        <f t="shared" si="8"/>
        <v>25.832884138731778</v>
      </c>
      <c r="V15" s="26">
        <f t="shared" si="9"/>
        <v>3.1883715985469911</v>
      </c>
      <c r="W15" s="26">
        <f t="shared" si="10"/>
        <v>1.4258831263761482</v>
      </c>
      <c r="X15" s="8"/>
      <c r="Y15" s="38" t="s">
        <v>39</v>
      </c>
      <c r="Z15" s="14">
        <v>17.605131860299402</v>
      </c>
      <c r="AA15" s="8">
        <v>11.033099297893701</v>
      </c>
      <c r="AB15" s="14">
        <v>9.9700000000000006</v>
      </c>
      <c r="AC15" s="8" t="s">
        <v>40</v>
      </c>
      <c r="AD15" s="14">
        <v>7.9254079254079262</v>
      </c>
      <c r="AF15" s="1">
        <f t="shared" si="11"/>
        <v>11.633409770900256</v>
      </c>
      <c r="AG15" s="26">
        <f t="shared" si="12"/>
        <v>4.1848156920434798</v>
      </c>
      <c r="AH15" s="26">
        <f t="shared" si="13"/>
        <v>2.0924078460217399</v>
      </c>
      <c r="AW15" s="14"/>
    </row>
    <row r="16" spans="1:56">
      <c r="B16" s="21"/>
      <c r="C16" s="8"/>
      <c r="D16" s="8"/>
      <c r="E16" s="8"/>
      <c r="F16" s="8"/>
      <c r="G16" s="8"/>
      <c r="H16" s="8"/>
      <c r="M16" s="8"/>
      <c r="N16" s="21"/>
      <c r="O16" s="14"/>
      <c r="P16" s="14"/>
      <c r="Q16" s="14"/>
      <c r="R16" s="14"/>
      <c r="S16" s="14"/>
      <c r="X16" s="8"/>
      <c r="Y16" s="21"/>
      <c r="Z16" s="8"/>
      <c r="AW16" s="14"/>
    </row>
    <row r="17" spans="1:53">
      <c r="B17" s="2"/>
      <c r="C17" s="8"/>
      <c r="D17" s="8"/>
      <c r="E17" s="8"/>
      <c r="F17" s="8"/>
      <c r="G17" s="8"/>
      <c r="H17" s="8"/>
      <c r="M17" s="8"/>
      <c r="N17" s="2"/>
      <c r="O17" s="8"/>
      <c r="P17" s="8"/>
      <c r="Q17" s="8"/>
      <c r="R17" s="8"/>
      <c r="S17" s="8"/>
      <c r="X17" s="8"/>
      <c r="Y17" s="2"/>
      <c r="Z17" s="8"/>
      <c r="AW17" s="14"/>
      <c r="BA17" s="12"/>
    </row>
    <row r="18" spans="1:53" ht="40.9" customHeight="1">
      <c r="B18" s="5" t="s">
        <v>8</v>
      </c>
      <c r="C18" s="6"/>
      <c r="D18" s="61" t="s">
        <v>0</v>
      </c>
      <c r="E18" s="61"/>
      <c r="F18" s="61"/>
      <c r="G18" s="61"/>
      <c r="H18" s="61"/>
      <c r="I18" s="7"/>
      <c r="J18" s="7"/>
      <c r="K18" s="7"/>
      <c r="L18" s="7"/>
      <c r="M18" s="6"/>
      <c r="N18" s="5" t="s">
        <v>8</v>
      </c>
      <c r="O18" s="62" t="s">
        <v>44</v>
      </c>
      <c r="P18" s="61"/>
      <c r="Q18" s="61"/>
      <c r="R18" s="61"/>
      <c r="S18" s="61"/>
      <c r="T18" s="36"/>
      <c r="U18" s="36"/>
      <c r="V18" s="36"/>
      <c r="W18" s="36"/>
      <c r="Y18" s="5" t="s">
        <v>8</v>
      </c>
      <c r="Z18" s="63" t="s">
        <v>50</v>
      </c>
      <c r="AA18" s="61"/>
      <c r="AB18" s="61"/>
      <c r="AC18" s="61"/>
      <c r="AD18" s="61"/>
      <c r="AE18" s="7"/>
      <c r="AF18" s="7"/>
      <c r="AG18" s="7"/>
      <c r="AH18" s="7"/>
      <c r="BA18" s="12"/>
    </row>
    <row r="19" spans="1:53" ht="4.1500000000000004" customHeight="1">
      <c r="B19" s="8"/>
      <c r="C19" s="6"/>
      <c r="D19" s="7"/>
      <c r="E19" s="7"/>
      <c r="F19" s="7"/>
      <c r="G19" s="7"/>
      <c r="H19" s="7"/>
      <c r="I19" s="7"/>
      <c r="J19" s="7"/>
      <c r="K19" s="7"/>
      <c r="L19" s="7"/>
      <c r="M19" s="6"/>
      <c r="N19" s="8"/>
      <c r="O19" s="7"/>
      <c r="P19" s="7"/>
      <c r="Q19" s="7"/>
      <c r="R19" s="7"/>
      <c r="S19" s="7"/>
      <c r="T19" s="7"/>
      <c r="U19" s="7"/>
      <c r="V19" s="7"/>
      <c r="W19" s="7"/>
      <c r="Y19" s="8"/>
      <c r="Z19" s="7"/>
      <c r="AA19" s="7"/>
      <c r="AB19" s="7"/>
      <c r="AC19" s="7"/>
      <c r="AD19" s="7"/>
      <c r="AE19" s="7"/>
      <c r="AF19" s="7"/>
      <c r="AG19" s="7"/>
      <c r="AH19" s="7"/>
    </row>
    <row r="20" spans="1:53" ht="28.9" customHeight="1">
      <c r="B20" s="45" t="s">
        <v>15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/>
      <c r="J20" s="9"/>
      <c r="K20" s="9"/>
      <c r="L20" s="9"/>
      <c r="N20" s="45" t="s">
        <v>15</v>
      </c>
      <c r="O20" s="9" t="s">
        <v>1</v>
      </c>
      <c r="P20" s="9" t="s">
        <v>2</v>
      </c>
      <c r="Q20" s="9" t="s">
        <v>3</v>
      </c>
      <c r="R20" s="9" t="s">
        <v>4</v>
      </c>
      <c r="S20" s="9" t="s">
        <v>5</v>
      </c>
      <c r="T20" s="9"/>
      <c r="U20" s="9"/>
      <c r="V20" s="9"/>
      <c r="W20" s="9"/>
      <c r="Y20" s="45" t="s">
        <v>15</v>
      </c>
      <c r="Z20" s="9" t="s">
        <v>1</v>
      </c>
      <c r="AA20" s="9" t="s">
        <v>2</v>
      </c>
      <c r="AB20" s="9" t="s">
        <v>3</v>
      </c>
      <c r="AC20" s="9" t="s">
        <v>4</v>
      </c>
      <c r="AD20" s="9" t="s">
        <v>5</v>
      </c>
      <c r="AE20" s="9"/>
      <c r="AF20" s="9"/>
      <c r="AG20" s="9"/>
      <c r="AH20" s="9"/>
    </row>
    <row r="21" spans="1:53" ht="19.899999999999999" customHeight="1">
      <c r="D21" s="10" t="s">
        <v>6</v>
      </c>
      <c r="E21" s="10" t="s">
        <v>6</v>
      </c>
      <c r="F21" s="10" t="s">
        <v>6</v>
      </c>
      <c r="G21" s="10" t="s">
        <v>6</v>
      </c>
      <c r="H21" s="11" t="s">
        <v>7</v>
      </c>
      <c r="I21" s="11"/>
      <c r="O21" s="10" t="s">
        <v>6</v>
      </c>
      <c r="P21" s="10" t="s">
        <v>6</v>
      </c>
      <c r="Q21" s="10" t="s">
        <v>6</v>
      </c>
      <c r="R21" s="10" t="s">
        <v>6</v>
      </c>
      <c r="S21" s="11" t="s">
        <v>7</v>
      </c>
      <c r="T21" s="11"/>
      <c r="Z21" s="10" t="s">
        <v>6</v>
      </c>
      <c r="AA21" s="10" t="s">
        <v>6</v>
      </c>
      <c r="AB21" s="10" t="s">
        <v>6</v>
      </c>
      <c r="AC21" s="10" t="s">
        <v>6</v>
      </c>
      <c r="AD21" s="11" t="s">
        <v>7</v>
      </c>
      <c r="AE21" s="11"/>
    </row>
    <row r="22" spans="1:53" ht="19.899999999999999" customHeight="1">
      <c r="D22" s="13"/>
      <c r="E22" s="13"/>
      <c r="F22" s="13"/>
      <c r="G22" s="13"/>
      <c r="H22" s="13"/>
      <c r="J22" s="24" t="s">
        <v>17</v>
      </c>
      <c r="K22" s="24" t="s">
        <v>19</v>
      </c>
      <c r="L22" s="24" t="s">
        <v>18</v>
      </c>
      <c r="O22" s="13" t="s">
        <v>10</v>
      </c>
      <c r="P22" s="13" t="s">
        <v>11</v>
      </c>
      <c r="Q22" s="13" t="s">
        <v>11</v>
      </c>
      <c r="R22" s="13" t="s">
        <v>11</v>
      </c>
      <c r="S22" s="13" t="s">
        <v>11</v>
      </c>
      <c r="U22" s="24" t="s">
        <v>17</v>
      </c>
      <c r="V22" s="24" t="s">
        <v>19</v>
      </c>
      <c r="W22" s="24" t="s">
        <v>18</v>
      </c>
      <c r="Z22" s="6" t="s">
        <v>12</v>
      </c>
      <c r="AA22" s="6" t="s">
        <v>12</v>
      </c>
      <c r="AB22" s="6" t="s">
        <v>13</v>
      </c>
      <c r="AC22" s="6" t="s">
        <v>12</v>
      </c>
      <c r="AD22" s="6" t="s">
        <v>14</v>
      </c>
      <c r="AF22" s="24" t="s">
        <v>17</v>
      </c>
      <c r="AG22" s="24" t="s">
        <v>19</v>
      </c>
      <c r="AH22" s="24" t="s">
        <v>18</v>
      </c>
    </row>
    <row r="23" spans="1:53" ht="4.1500000000000004" customHeight="1">
      <c r="B23" s="8"/>
      <c r="C23" s="8"/>
      <c r="D23" s="8"/>
      <c r="E23" s="8"/>
      <c r="F23" s="8"/>
      <c r="G23" s="8"/>
      <c r="H23" s="8"/>
      <c r="M23" s="8"/>
      <c r="N23" s="8"/>
      <c r="O23" s="8"/>
      <c r="P23" s="8"/>
      <c r="Q23" s="8"/>
      <c r="R23" s="8"/>
      <c r="S23" s="8"/>
      <c r="X23" s="8"/>
      <c r="Y23" s="8"/>
      <c r="Z23" s="8"/>
    </row>
    <row r="24" spans="1:53" ht="18">
      <c r="A24" s="2"/>
      <c r="B24" s="2" t="s">
        <v>20</v>
      </c>
      <c r="C24" s="8"/>
      <c r="D24" s="14">
        <v>190.92</v>
      </c>
      <c r="E24" s="14">
        <v>190.07</v>
      </c>
      <c r="F24" s="22">
        <v>192.86</v>
      </c>
      <c r="G24" s="14">
        <v>208.12</v>
      </c>
      <c r="H24" s="14">
        <v>161.44999999999999</v>
      </c>
      <c r="I24" s="25"/>
      <c r="J24" s="46">
        <f t="shared" ref="J24:J32" si="14">AVERAGE(D24:H24)</f>
        <v>188.68400000000003</v>
      </c>
      <c r="K24" s="41">
        <f t="shared" ref="K24:K32" si="15">STDEV(D24:H24)</f>
        <v>16.910119159840367</v>
      </c>
      <c r="L24" s="41">
        <f t="shared" ref="L24:L32" si="16">K24/(COUNT(D24:H24))^(0.5)</f>
        <v>7.5624351898049378</v>
      </c>
      <c r="M24" s="8"/>
      <c r="N24" s="2" t="s">
        <v>20</v>
      </c>
      <c r="O24" s="8">
        <v>186.92</v>
      </c>
      <c r="P24" s="14">
        <v>167.94</v>
      </c>
      <c r="Q24" s="14">
        <v>186.64</v>
      </c>
      <c r="R24" s="14">
        <v>183.64</v>
      </c>
      <c r="S24" s="14">
        <v>155.47</v>
      </c>
      <c r="T24" s="25"/>
      <c r="U24" s="46">
        <f>AVERAGE(O24:S24)</f>
        <v>176.12200000000001</v>
      </c>
      <c r="V24" s="41">
        <f t="shared" ref="V24:V32" si="17">STDEV(O24:S24)</f>
        <v>13.939114749509734</v>
      </c>
      <c r="W24" s="41">
        <f t="shared" ref="W24:W32" si="18">V24/(COUNT(O24:S24))^(0.5)</f>
        <v>6.2337616252147434</v>
      </c>
      <c r="X24" s="8"/>
      <c r="Y24" s="2" t="s">
        <v>20</v>
      </c>
      <c r="Z24" s="14">
        <v>174.76</v>
      </c>
      <c r="AA24" s="14">
        <v>200.5</v>
      </c>
      <c r="AB24" s="14">
        <v>207.76</v>
      </c>
      <c r="AC24" s="14">
        <v>161.6</v>
      </c>
      <c r="AD24" s="1">
        <v>127.86</v>
      </c>
      <c r="AE24" s="25"/>
      <c r="AF24" s="46">
        <f t="shared" ref="AF24:AF32" si="19">AVERAGE(Z24:AD24)</f>
        <v>174.49600000000001</v>
      </c>
      <c r="AG24" s="41">
        <f t="shared" ref="AG24:AG32" si="20">STDEV(Z24:AD24)</f>
        <v>32.109168161134356</v>
      </c>
      <c r="AH24" s="41">
        <f t="shared" ref="AH24:AH32" si="21">AG24/(COUNT(Z24:AD24))^(0.5)</f>
        <v>14.359656541853667</v>
      </c>
    </row>
    <row r="25" spans="1:53" ht="18">
      <c r="A25" s="2"/>
      <c r="B25" s="2" t="s">
        <v>21</v>
      </c>
      <c r="C25" s="8"/>
      <c r="D25" s="14">
        <v>158.79</v>
      </c>
      <c r="E25" s="14">
        <v>180.34</v>
      </c>
      <c r="F25" s="22">
        <v>171.36</v>
      </c>
      <c r="G25" s="8">
        <v>185.1</v>
      </c>
      <c r="H25" s="14">
        <v>138.87</v>
      </c>
      <c r="I25" s="25"/>
      <c r="J25" s="46">
        <f t="shared" si="14"/>
        <v>166.892</v>
      </c>
      <c r="K25" s="41">
        <f t="shared" si="15"/>
        <v>18.595818616022257</v>
      </c>
      <c r="L25" s="41">
        <f t="shared" si="16"/>
        <v>8.3163029045363643</v>
      </c>
      <c r="M25" s="8"/>
      <c r="N25" s="2" t="s">
        <v>21</v>
      </c>
      <c r="O25" s="8">
        <v>168.49</v>
      </c>
      <c r="P25" s="14">
        <v>174.62</v>
      </c>
      <c r="Q25" s="14">
        <v>176.87</v>
      </c>
      <c r="R25" s="14">
        <v>202.26</v>
      </c>
      <c r="S25" s="14">
        <v>174.65</v>
      </c>
      <c r="T25" s="25"/>
      <c r="U25" s="46">
        <f t="shared" ref="U25:U32" si="22">AVERAGE(O25:S25)</f>
        <v>179.37799999999999</v>
      </c>
      <c r="V25" s="41">
        <f t="shared" si="17"/>
        <v>13.166406875074149</v>
      </c>
      <c r="W25" s="41">
        <f t="shared" si="18"/>
        <v>5.8881961584172755</v>
      </c>
      <c r="X25" s="8"/>
      <c r="Y25" s="2" t="s">
        <v>21</v>
      </c>
      <c r="Z25" s="14">
        <v>164.7</v>
      </c>
      <c r="AA25" s="14">
        <v>189.36</v>
      </c>
      <c r="AB25" s="14">
        <v>180.34</v>
      </c>
      <c r="AC25" s="14">
        <v>167.52</v>
      </c>
      <c r="AD25" s="12">
        <v>112.72</v>
      </c>
      <c r="AE25" s="25"/>
      <c r="AF25" s="46">
        <f t="shared" si="19"/>
        <v>162.928</v>
      </c>
      <c r="AG25" s="41">
        <f t="shared" si="20"/>
        <v>29.777920007952257</v>
      </c>
      <c r="AH25" s="41">
        <f t="shared" si="21"/>
        <v>13.317090673266465</v>
      </c>
    </row>
    <row r="26" spans="1:53" ht="18">
      <c r="A26" s="2"/>
      <c r="B26" s="2" t="s">
        <v>22</v>
      </c>
      <c r="C26" s="8"/>
      <c r="D26" s="14">
        <v>236.55</v>
      </c>
      <c r="E26" s="14">
        <v>254.48</v>
      </c>
      <c r="F26" s="8">
        <v>231.06</v>
      </c>
      <c r="G26" s="8">
        <v>265.41000000000003</v>
      </c>
      <c r="H26" s="14">
        <v>222.74</v>
      </c>
      <c r="I26" s="25"/>
      <c r="J26" s="46">
        <f t="shared" si="14"/>
        <v>242.048</v>
      </c>
      <c r="K26" s="41">
        <f t="shared" si="15"/>
        <v>17.493575106306889</v>
      </c>
      <c r="L26" s="41">
        <f t="shared" si="16"/>
        <v>7.8233646214400618</v>
      </c>
      <c r="M26" s="8"/>
      <c r="N26" s="2" t="s">
        <v>22</v>
      </c>
      <c r="O26" s="8">
        <v>227.65700000000001</v>
      </c>
      <c r="P26" s="14">
        <v>215.46</v>
      </c>
      <c r="Q26" s="14">
        <v>233.81</v>
      </c>
      <c r="R26" s="14">
        <v>242.01300000000001</v>
      </c>
      <c r="S26" s="14">
        <v>202.37</v>
      </c>
      <c r="T26" s="25"/>
      <c r="U26" s="46">
        <f t="shared" si="22"/>
        <v>224.262</v>
      </c>
      <c r="V26" s="41">
        <f t="shared" si="17"/>
        <v>15.608677057970031</v>
      </c>
      <c r="W26" s="41">
        <f t="shared" si="18"/>
        <v>6.9804125880924826</v>
      </c>
      <c r="X26" s="8"/>
      <c r="Y26" s="2" t="s">
        <v>22</v>
      </c>
      <c r="Z26" s="14">
        <v>215.12</v>
      </c>
      <c r="AA26" s="14">
        <v>253.43</v>
      </c>
      <c r="AB26" s="8">
        <v>250.54</v>
      </c>
      <c r="AC26" s="8">
        <v>236.46</v>
      </c>
      <c r="AD26" s="1">
        <v>180.024</v>
      </c>
      <c r="AE26" s="25"/>
      <c r="AF26" s="46">
        <f t="shared" si="19"/>
        <v>227.1148</v>
      </c>
      <c r="AG26" s="41">
        <f t="shared" si="20"/>
        <v>30.37260764570582</v>
      </c>
      <c r="AH26" s="41">
        <f t="shared" si="21"/>
        <v>13.583043069945612</v>
      </c>
    </row>
    <row r="27" spans="1:53">
      <c r="A27" s="2"/>
      <c r="B27" s="2" t="s">
        <v>23</v>
      </c>
      <c r="C27" s="8"/>
      <c r="D27" s="14">
        <v>196.26</v>
      </c>
      <c r="E27" s="14">
        <v>215.16</v>
      </c>
      <c r="F27" s="8">
        <v>209.89</v>
      </c>
      <c r="G27" s="8">
        <v>223.33</v>
      </c>
      <c r="H27" s="14">
        <v>199.13300000000001</v>
      </c>
      <c r="J27" s="46">
        <f t="shared" si="14"/>
        <v>208.75459999999998</v>
      </c>
      <c r="K27" s="41">
        <f t="shared" si="15"/>
        <v>11.218854478065044</v>
      </c>
      <c r="L27" s="41">
        <f t="shared" si="16"/>
        <v>5.0172242485262721</v>
      </c>
      <c r="M27" s="8"/>
      <c r="N27" s="2" t="s">
        <v>23</v>
      </c>
      <c r="O27" s="8">
        <v>206.03899999999999</v>
      </c>
      <c r="P27" s="14">
        <v>216.36</v>
      </c>
      <c r="Q27" s="8">
        <v>209.13</v>
      </c>
      <c r="R27" s="14">
        <v>224.28</v>
      </c>
      <c r="S27" s="8">
        <v>208.11</v>
      </c>
      <c r="U27" s="46">
        <f t="shared" si="22"/>
        <v>212.78379999999999</v>
      </c>
      <c r="V27" s="41">
        <f t="shared" si="17"/>
        <v>7.5106392670664226</v>
      </c>
      <c r="W27" s="41">
        <f t="shared" si="18"/>
        <v>3.3588599911279435</v>
      </c>
      <c r="X27" s="8"/>
      <c r="Y27" s="2" t="s">
        <v>23</v>
      </c>
      <c r="Z27" s="14">
        <v>202.68</v>
      </c>
      <c r="AA27" s="14">
        <v>225.09</v>
      </c>
      <c r="AB27" s="8">
        <v>216.7</v>
      </c>
      <c r="AC27" s="8">
        <v>199.36</v>
      </c>
      <c r="AD27" s="1">
        <v>149.5</v>
      </c>
      <c r="AF27" s="46">
        <f t="shared" si="19"/>
        <v>198.666</v>
      </c>
      <c r="AG27" s="41">
        <f t="shared" si="20"/>
        <v>29.399584690944049</v>
      </c>
      <c r="AH27" s="41">
        <f t="shared" si="21"/>
        <v>13.147893975842608</v>
      </c>
    </row>
    <row r="28" spans="1:53">
      <c r="A28" s="2"/>
      <c r="B28" s="2" t="s">
        <v>35</v>
      </c>
      <c r="C28" s="23"/>
      <c r="D28" s="14">
        <v>82.136785917671801</v>
      </c>
      <c r="E28" s="14">
        <v>94.426676289837005</v>
      </c>
      <c r="F28" s="20">
        <v>78.67</v>
      </c>
      <c r="G28" s="8">
        <v>67.034602505270996</v>
      </c>
      <c r="H28" s="14">
        <v>81.910647611690479</v>
      </c>
      <c r="J28" s="46">
        <f t="shared" si="14"/>
        <v>80.835742464894054</v>
      </c>
      <c r="K28" s="41">
        <f t="shared" si="15"/>
        <v>9.7816604161047263</v>
      </c>
      <c r="L28" s="41">
        <f t="shared" si="16"/>
        <v>4.3744915246458094</v>
      </c>
      <c r="M28" s="8"/>
      <c r="N28" s="2" t="s">
        <v>35</v>
      </c>
      <c r="O28" s="8">
        <v>61.486614919122403</v>
      </c>
      <c r="P28" s="14">
        <v>70.203465566717298</v>
      </c>
      <c r="Q28" s="14">
        <v>54.67</v>
      </c>
      <c r="R28" s="14">
        <v>47.703703703703702</v>
      </c>
      <c r="S28" s="14">
        <v>56.766183035714278</v>
      </c>
      <c r="U28" s="46">
        <f t="shared" si="22"/>
        <v>58.165993445051541</v>
      </c>
      <c r="V28" s="41">
        <f t="shared" si="17"/>
        <v>8.3601466499664916</v>
      </c>
      <c r="W28" s="41">
        <f t="shared" si="18"/>
        <v>3.7387712422384429</v>
      </c>
      <c r="X28" s="8"/>
      <c r="Y28" s="2" t="s">
        <v>35</v>
      </c>
      <c r="Z28" s="1">
        <v>72.7925644275454</v>
      </c>
      <c r="AA28" s="14">
        <v>83.757493496210799</v>
      </c>
      <c r="AB28" s="8">
        <v>73.034806413766134</v>
      </c>
      <c r="AC28" s="8">
        <v>67.226294632300778</v>
      </c>
      <c r="AD28" s="1">
        <v>80.127162501848304</v>
      </c>
      <c r="AF28" s="46">
        <f t="shared" si="19"/>
        <v>75.387664294334286</v>
      </c>
      <c r="AG28" s="41">
        <f t="shared" si="20"/>
        <v>6.5459018174109067</v>
      </c>
      <c r="AH28" s="41">
        <f t="shared" si="21"/>
        <v>2.9274162875540406</v>
      </c>
    </row>
    <row r="29" spans="1:53" ht="18">
      <c r="B29" s="38" t="s">
        <v>36</v>
      </c>
      <c r="C29" s="23"/>
      <c r="D29" s="14">
        <v>17.863384076633402</v>
      </c>
      <c r="E29" s="14">
        <v>5.5733237101630397</v>
      </c>
      <c r="F29" s="19">
        <v>21.326164874551999</v>
      </c>
      <c r="G29" s="8">
        <v>32.965397494729004</v>
      </c>
      <c r="H29" s="14">
        <v>18.089352388309521</v>
      </c>
      <c r="I29" s="6"/>
      <c r="J29" s="46">
        <f t="shared" si="14"/>
        <v>19.163524508877394</v>
      </c>
      <c r="K29" s="41">
        <f t="shared" si="15"/>
        <v>9.7814426326892452</v>
      </c>
      <c r="L29" s="41">
        <f t="shared" si="16"/>
        <v>4.3743941289415318</v>
      </c>
      <c r="M29" s="8"/>
      <c r="N29" s="38" t="s">
        <v>36</v>
      </c>
      <c r="O29" s="8">
        <v>38.513385080877597</v>
      </c>
      <c r="P29" s="14">
        <v>29.796534433282702</v>
      </c>
      <c r="Q29" s="14">
        <v>45.33</v>
      </c>
      <c r="R29" s="14">
        <v>52.296296296296298</v>
      </c>
      <c r="S29" s="14">
        <v>43.233816964285722</v>
      </c>
      <c r="T29" s="6"/>
      <c r="U29" s="46">
        <f t="shared" si="22"/>
        <v>41.834006554948459</v>
      </c>
      <c r="V29" s="41">
        <f t="shared" si="17"/>
        <v>8.3601466499665182</v>
      </c>
      <c r="W29" s="41">
        <f t="shared" si="18"/>
        <v>3.7387712422384549</v>
      </c>
      <c r="X29" s="28"/>
      <c r="Y29" s="38" t="s">
        <v>36</v>
      </c>
      <c r="Z29" s="1">
        <v>27.2074355724546</v>
      </c>
      <c r="AA29" s="14">
        <v>16.242506503789201</v>
      </c>
      <c r="AB29" s="8">
        <v>26.965193586233866</v>
      </c>
      <c r="AC29" s="8">
        <v>32.773705367699222</v>
      </c>
      <c r="AD29" s="1">
        <v>19.872837498151696</v>
      </c>
      <c r="AE29" s="6"/>
      <c r="AF29" s="46">
        <f t="shared" si="19"/>
        <v>24.612335705665718</v>
      </c>
      <c r="AG29" s="41">
        <f t="shared" si="20"/>
        <v>6.5459018174109138</v>
      </c>
      <c r="AH29" s="41">
        <f t="shared" si="21"/>
        <v>2.9274162875540437</v>
      </c>
      <c r="AI29" s="6"/>
    </row>
    <row r="30" spans="1:53">
      <c r="B30" s="38" t="s">
        <v>26</v>
      </c>
      <c r="C30" s="8"/>
      <c r="D30" s="14">
        <v>236.233</v>
      </c>
      <c r="E30" s="14">
        <v>258.14999999999998</v>
      </c>
      <c r="F30" s="14">
        <v>245.2</v>
      </c>
      <c r="G30" s="14">
        <v>263.23</v>
      </c>
      <c r="H30" s="14">
        <v>212</v>
      </c>
      <c r="J30" s="46">
        <f t="shared" si="14"/>
        <v>242.96260000000001</v>
      </c>
      <c r="K30" s="41">
        <f t="shared" si="15"/>
        <v>20.312561970367007</v>
      </c>
      <c r="L30" s="41">
        <f t="shared" si="16"/>
        <v>9.0840538725835387</v>
      </c>
      <c r="M30" s="8"/>
      <c r="N30" s="38" t="s">
        <v>26</v>
      </c>
      <c r="O30" s="8">
        <v>253.34200000000001</v>
      </c>
      <c r="P30" s="14">
        <v>261.52</v>
      </c>
      <c r="Q30" s="14">
        <v>250.2</v>
      </c>
      <c r="R30" s="14">
        <v>268.75</v>
      </c>
      <c r="S30" s="14">
        <v>231.53</v>
      </c>
      <c r="U30" s="46">
        <f t="shared" si="22"/>
        <v>253.06839999999997</v>
      </c>
      <c r="V30" s="41">
        <f t="shared" si="17"/>
        <v>14.049442793221372</v>
      </c>
      <c r="W30" s="41">
        <f t="shared" si="18"/>
        <v>6.2831018263275018</v>
      </c>
      <c r="X30" s="8"/>
      <c r="Y30" s="38" t="s">
        <v>26</v>
      </c>
      <c r="Z30" s="14">
        <v>238.6</v>
      </c>
      <c r="AA30" s="14">
        <v>272.95999999999998</v>
      </c>
      <c r="AB30" s="8">
        <v>258.85000000000002</v>
      </c>
      <c r="AC30" s="8">
        <v>251.43</v>
      </c>
      <c r="AD30" s="14">
        <v>191.9</v>
      </c>
      <c r="AF30" s="46">
        <f t="shared" si="19"/>
        <v>242.74799999999999</v>
      </c>
      <c r="AG30" s="41">
        <f t="shared" si="20"/>
        <v>31.024754148904996</v>
      </c>
      <c r="AH30" s="41">
        <f t="shared" si="21"/>
        <v>13.87469185243404</v>
      </c>
    </row>
    <row r="31" spans="1:53">
      <c r="B31" s="17" t="s">
        <v>38</v>
      </c>
      <c r="C31" s="8"/>
      <c r="D31" s="12">
        <v>27.15</v>
      </c>
      <c r="E31" s="12">
        <v>11.4788004136505</v>
      </c>
      <c r="F31" s="19">
        <v>8.9367816091953998</v>
      </c>
      <c r="G31" s="8">
        <v>30.066722268557125</v>
      </c>
      <c r="H31" s="1">
        <v>14.84230055658627</v>
      </c>
      <c r="J31" s="46">
        <f t="shared" si="14"/>
        <v>18.494920969597857</v>
      </c>
      <c r="K31" s="41">
        <f t="shared" si="15"/>
        <v>9.5229012109639317</v>
      </c>
      <c r="L31" s="41">
        <f t="shared" si="16"/>
        <v>4.2587708901460832</v>
      </c>
      <c r="M31" s="8"/>
      <c r="N31" s="17" t="s">
        <v>38</v>
      </c>
      <c r="O31" s="8">
        <v>36.763005780346802</v>
      </c>
      <c r="P31" s="8">
        <v>11.4481969089868</v>
      </c>
      <c r="Q31" s="14">
        <v>3.85</v>
      </c>
      <c r="R31" s="8">
        <v>5.2375152253349571</v>
      </c>
      <c r="S31" s="8" t="s">
        <v>40</v>
      </c>
      <c r="U31" s="46">
        <f t="shared" si="22"/>
        <v>14.324679478667141</v>
      </c>
      <c r="V31" s="41">
        <f t="shared" si="17"/>
        <v>15.31935707465311</v>
      </c>
      <c r="W31" s="41">
        <f t="shared" si="18"/>
        <v>7.6596785373265552</v>
      </c>
      <c r="X31" s="8"/>
      <c r="Y31" s="17" t="s">
        <v>38</v>
      </c>
      <c r="Z31" s="1">
        <v>18.989071038251399</v>
      </c>
      <c r="AA31" s="8">
        <v>15.897939156035299</v>
      </c>
      <c r="AB31" s="8">
        <v>5.18</v>
      </c>
      <c r="AC31" s="8">
        <v>22.104644326866548</v>
      </c>
      <c r="AD31" s="8" t="s">
        <v>40</v>
      </c>
      <c r="AF31" s="46">
        <f t="shared" si="19"/>
        <v>15.542913630288313</v>
      </c>
      <c r="AG31" s="41">
        <f t="shared" si="20"/>
        <v>7.3586305937908278</v>
      </c>
      <c r="AH31" s="41">
        <f t="shared" si="21"/>
        <v>3.6793152968954139</v>
      </c>
    </row>
    <row r="32" spans="1:53">
      <c r="B32" s="38" t="s">
        <v>39</v>
      </c>
      <c r="C32" s="8"/>
      <c r="D32" s="12">
        <v>2.54</v>
      </c>
      <c r="E32" s="1">
        <v>18.459152016546</v>
      </c>
      <c r="F32" s="14">
        <v>9.9425287356321803</v>
      </c>
      <c r="G32" s="8">
        <v>11.551292743953296</v>
      </c>
      <c r="H32" s="1">
        <v>8.4879406307977732</v>
      </c>
      <c r="J32" s="46">
        <f t="shared" si="14"/>
        <v>10.196182825385851</v>
      </c>
      <c r="K32" s="41">
        <f t="shared" si="15"/>
        <v>5.7383044097062053</v>
      </c>
      <c r="L32" s="41">
        <f t="shared" si="16"/>
        <v>2.5662477471379757</v>
      </c>
      <c r="M32" s="8"/>
      <c r="N32" s="38" t="s">
        <v>39</v>
      </c>
      <c r="O32" s="8">
        <v>40.462427745664698</v>
      </c>
      <c r="P32" s="8">
        <v>27.933600457927898</v>
      </c>
      <c r="Q32" s="14">
        <v>26.14</v>
      </c>
      <c r="R32" s="14">
        <v>25.578562728380025</v>
      </c>
      <c r="S32" s="14">
        <v>22.951709169831794</v>
      </c>
      <c r="U32" s="46">
        <f t="shared" si="22"/>
        <v>28.613260020360883</v>
      </c>
      <c r="V32" s="41">
        <f t="shared" si="17"/>
        <v>6.8601070275649869</v>
      </c>
      <c r="W32" s="41">
        <f t="shared" si="18"/>
        <v>3.0679331293118666</v>
      </c>
      <c r="X32" s="8"/>
      <c r="Y32" s="38" t="s">
        <v>39</v>
      </c>
      <c r="Z32" s="1">
        <v>3.0054644808743198</v>
      </c>
      <c r="AA32" s="8">
        <v>14.4259077526987</v>
      </c>
      <c r="AB32" s="14">
        <v>12.94</v>
      </c>
      <c r="AC32" s="8" t="s">
        <v>40</v>
      </c>
      <c r="AD32" s="14">
        <v>12.171052631578947</v>
      </c>
      <c r="AF32" s="46">
        <f t="shared" si="19"/>
        <v>10.635606216287991</v>
      </c>
      <c r="AG32" s="41">
        <f t="shared" si="20"/>
        <v>5.1721457521374168</v>
      </c>
      <c r="AH32" s="41">
        <f t="shared" si="21"/>
        <v>2.5860728760687084</v>
      </c>
    </row>
    <row r="33" spans="1:47">
      <c r="B33" s="21"/>
      <c r="C33" s="8"/>
      <c r="D33" s="8"/>
      <c r="E33" s="14"/>
      <c r="F33" s="14"/>
      <c r="G33" s="14"/>
      <c r="H33" s="14"/>
      <c r="M33" s="8"/>
      <c r="N33" s="21"/>
      <c r="O33" s="8"/>
      <c r="P33" s="14"/>
      <c r="Q33" s="14"/>
      <c r="R33" s="14"/>
      <c r="S33" s="14"/>
      <c r="X33" s="8"/>
      <c r="Y33" s="21"/>
      <c r="Z33" s="8"/>
    </row>
    <row r="34" spans="1:47">
      <c r="B34" s="2"/>
      <c r="C34" s="8"/>
      <c r="D34" s="8"/>
      <c r="E34" s="14"/>
      <c r="F34" s="12"/>
      <c r="G34" s="12"/>
      <c r="H34" s="14"/>
      <c r="M34" s="8"/>
      <c r="N34" s="2"/>
      <c r="O34" s="8"/>
      <c r="P34" s="8"/>
      <c r="Q34" s="8"/>
      <c r="R34" s="8"/>
      <c r="S34" s="8"/>
      <c r="X34" s="8"/>
      <c r="Y34" s="2"/>
      <c r="Z34" s="8"/>
    </row>
    <row r="35" spans="1:47" ht="40.9" customHeight="1">
      <c r="B35" s="5" t="s">
        <v>8</v>
      </c>
      <c r="C35" s="6"/>
      <c r="D35" s="61" t="s">
        <v>0</v>
      </c>
      <c r="E35" s="61"/>
      <c r="F35" s="61"/>
      <c r="G35" s="61"/>
      <c r="H35" s="61"/>
      <c r="I35" s="7"/>
      <c r="J35" s="7"/>
      <c r="K35" s="7"/>
      <c r="L35" s="7"/>
      <c r="M35" s="6"/>
      <c r="N35" s="5" t="s">
        <v>8</v>
      </c>
      <c r="O35" s="62" t="s">
        <v>44</v>
      </c>
      <c r="P35" s="61"/>
      <c r="Q35" s="61"/>
      <c r="R35" s="61"/>
      <c r="S35" s="61"/>
      <c r="T35" s="36"/>
      <c r="U35" s="36"/>
      <c r="V35" s="36"/>
      <c r="W35" s="36"/>
      <c r="Y35" s="5" t="s">
        <v>8</v>
      </c>
      <c r="Z35" s="63" t="s">
        <v>50</v>
      </c>
      <c r="AA35" s="61"/>
      <c r="AB35" s="61"/>
      <c r="AC35" s="61"/>
      <c r="AD35" s="61"/>
      <c r="AE35" s="7"/>
      <c r="AF35" s="7"/>
      <c r="AG35" s="7"/>
      <c r="AH35" s="7"/>
    </row>
    <row r="36" spans="1:47" ht="4.1500000000000004" customHeight="1">
      <c r="B36" s="8"/>
      <c r="C36" s="6"/>
      <c r="D36" s="7"/>
      <c r="E36" s="7"/>
      <c r="F36" s="7"/>
      <c r="G36" s="7"/>
      <c r="H36" s="7"/>
      <c r="I36" s="7"/>
      <c r="J36" s="7"/>
      <c r="K36" s="7"/>
      <c r="L36" s="7"/>
      <c r="M36" s="6"/>
      <c r="N36" s="8"/>
      <c r="O36" s="7"/>
      <c r="P36" s="7"/>
      <c r="Q36" s="7"/>
      <c r="R36" s="7"/>
      <c r="S36" s="7"/>
      <c r="T36" s="7"/>
      <c r="U36" s="7"/>
      <c r="V36" s="7"/>
      <c r="W36" s="7"/>
      <c r="Y36" s="8"/>
      <c r="Z36" s="7"/>
      <c r="AA36" s="7"/>
      <c r="AB36" s="7"/>
      <c r="AC36" s="7"/>
      <c r="AD36" s="7"/>
      <c r="AE36" s="7"/>
      <c r="AF36" s="7"/>
      <c r="AG36" s="7"/>
      <c r="AH36" s="7"/>
    </row>
    <row r="37" spans="1:47" ht="28.9" customHeight="1">
      <c r="B37" s="45" t="s">
        <v>16</v>
      </c>
      <c r="D37" s="9" t="s">
        <v>1</v>
      </c>
      <c r="E37" s="9" t="s">
        <v>2</v>
      </c>
      <c r="F37" s="9" t="s">
        <v>3</v>
      </c>
      <c r="G37" s="9" t="s">
        <v>4</v>
      </c>
      <c r="H37" s="9" t="s">
        <v>5</v>
      </c>
      <c r="I37" s="9"/>
      <c r="J37" s="9"/>
      <c r="K37" s="9"/>
      <c r="L37" s="9"/>
      <c r="N37" s="45" t="s">
        <v>16</v>
      </c>
      <c r="O37" s="9" t="s">
        <v>1</v>
      </c>
      <c r="P37" s="9" t="s">
        <v>2</v>
      </c>
      <c r="Q37" s="9" t="s">
        <v>3</v>
      </c>
      <c r="R37" s="9" t="s">
        <v>4</v>
      </c>
      <c r="S37" s="9" t="s">
        <v>5</v>
      </c>
      <c r="T37" s="9"/>
      <c r="U37" s="9"/>
      <c r="V37" s="9"/>
      <c r="W37" s="9"/>
      <c r="Y37" s="45" t="s">
        <v>16</v>
      </c>
      <c r="Z37" s="9" t="s">
        <v>1</v>
      </c>
      <c r="AA37" s="9" t="s">
        <v>2</v>
      </c>
      <c r="AB37" s="9" t="s">
        <v>3</v>
      </c>
      <c r="AC37" s="9" t="s">
        <v>4</v>
      </c>
      <c r="AD37" s="9" t="s">
        <v>5</v>
      </c>
      <c r="AE37" s="9"/>
      <c r="AF37" s="9"/>
      <c r="AG37" s="9"/>
      <c r="AH37" s="9"/>
    </row>
    <row r="38" spans="1:47" ht="19.899999999999999" customHeight="1">
      <c r="D38" s="10" t="s">
        <v>6</v>
      </c>
      <c r="E38" s="10" t="s">
        <v>6</v>
      </c>
      <c r="F38" s="10" t="s">
        <v>6</v>
      </c>
      <c r="G38" s="10" t="s">
        <v>6</v>
      </c>
      <c r="H38" s="11" t="s">
        <v>7</v>
      </c>
      <c r="I38" s="11"/>
      <c r="O38" s="10" t="s">
        <v>6</v>
      </c>
      <c r="P38" s="10" t="s">
        <v>6</v>
      </c>
      <c r="Q38" s="10" t="s">
        <v>6</v>
      </c>
      <c r="R38" s="10" t="s">
        <v>6</v>
      </c>
      <c r="S38" s="11" t="s">
        <v>7</v>
      </c>
      <c r="T38" s="11"/>
      <c r="Z38" s="10" t="s">
        <v>6</v>
      </c>
      <c r="AA38" s="10" t="s">
        <v>6</v>
      </c>
      <c r="AB38" s="10" t="s">
        <v>6</v>
      </c>
      <c r="AC38" s="10" t="s">
        <v>6</v>
      </c>
      <c r="AD38" s="11" t="s">
        <v>7</v>
      </c>
      <c r="AE38" s="11"/>
    </row>
    <row r="39" spans="1:47" ht="19.899999999999999" customHeight="1">
      <c r="D39" s="13"/>
      <c r="E39" s="13"/>
      <c r="F39" s="13"/>
      <c r="G39" s="13"/>
      <c r="H39" s="13"/>
      <c r="J39" s="24" t="s">
        <v>17</v>
      </c>
      <c r="K39" s="24" t="s">
        <v>19</v>
      </c>
      <c r="L39" s="24" t="s">
        <v>18</v>
      </c>
      <c r="O39" s="13" t="s">
        <v>10</v>
      </c>
      <c r="P39" s="13" t="s">
        <v>11</v>
      </c>
      <c r="Q39" s="13" t="s">
        <v>11</v>
      </c>
      <c r="R39" s="13" t="s">
        <v>11</v>
      </c>
      <c r="S39" s="13" t="s">
        <v>11</v>
      </c>
      <c r="U39" s="24" t="s">
        <v>17</v>
      </c>
      <c r="V39" s="24" t="s">
        <v>19</v>
      </c>
      <c r="W39" s="24" t="s">
        <v>18</v>
      </c>
      <c r="Z39" s="6" t="s">
        <v>12</v>
      </c>
      <c r="AA39" s="6" t="s">
        <v>12</v>
      </c>
      <c r="AB39" s="6" t="s">
        <v>13</v>
      </c>
      <c r="AC39" s="6" t="s">
        <v>12</v>
      </c>
      <c r="AD39" s="6" t="s">
        <v>14</v>
      </c>
      <c r="AF39" s="24" t="s">
        <v>17</v>
      </c>
      <c r="AG39" s="24" t="s">
        <v>19</v>
      </c>
      <c r="AH39" s="24" t="s">
        <v>18</v>
      </c>
    </row>
    <row r="40" spans="1:47" ht="4.1500000000000004" customHeight="1">
      <c r="B40" s="8"/>
      <c r="C40" s="8"/>
      <c r="D40" s="8"/>
      <c r="E40" s="8"/>
      <c r="F40" s="8"/>
      <c r="G40" s="8"/>
      <c r="H40" s="8"/>
      <c r="M40" s="8"/>
      <c r="N40" s="8"/>
      <c r="O40" s="8"/>
      <c r="P40" s="8"/>
      <c r="Q40" s="8"/>
      <c r="R40" s="8"/>
      <c r="S40" s="8"/>
      <c r="X40" s="8"/>
      <c r="Y40" s="8"/>
      <c r="Z40" s="8"/>
    </row>
    <row r="41" spans="1:47" ht="18">
      <c r="A41" s="2"/>
      <c r="B41" s="2" t="s">
        <v>20</v>
      </c>
      <c r="C41" s="8"/>
      <c r="D41" s="35" t="s">
        <v>40</v>
      </c>
      <c r="E41" s="1">
        <v>190.19</v>
      </c>
      <c r="F41" s="20">
        <v>188.93</v>
      </c>
      <c r="G41" s="14">
        <v>238.01</v>
      </c>
      <c r="H41" s="14">
        <v>177.66</v>
      </c>
      <c r="I41" s="25"/>
      <c r="J41" s="46">
        <f t="shared" ref="J41:J49" si="23">AVERAGE(D41:H41)</f>
        <v>198.69749999999999</v>
      </c>
      <c r="K41" s="41">
        <f t="shared" ref="K41:K49" si="24">STDEV(D41:H41)</f>
        <v>26.806906292968819</v>
      </c>
      <c r="L41" s="41">
        <f t="shared" ref="L41:L49" si="25">K41/(COUNT(D41:H41))^(0.5)</f>
        <v>13.403453146484409</v>
      </c>
      <c r="M41" s="8"/>
      <c r="N41" s="2" t="s">
        <v>20</v>
      </c>
      <c r="O41" s="35" t="s">
        <v>40</v>
      </c>
      <c r="P41" s="14">
        <v>170.19</v>
      </c>
      <c r="Q41" s="14">
        <v>203.63</v>
      </c>
      <c r="R41" s="14">
        <v>188.33</v>
      </c>
      <c r="S41" s="14">
        <v>168.81</v>
      </c>
      <c r="T41" s="25"/>
      <c r="U41" s="46">
        <f>AVERAGE(O41:S41)</f>
        <v>182.74</v>
      </c>
      <c r="V41" s="41">
        <f t="shared" ref="V41:V49" si="26">STDEV(O41:S41)</f>
        <v>16.524603878257818</v>
      </c>
      <c r="W41" s="41">
        <f t="shared" ref="W41:W49" si="27">V41/(COUNT(O41:S41))^(0.5)</f>
        <v>8.2623019391289088</v>
      </c>
      <c r="X41" s="8"/>
      <c r="Y41" s="2" t="s">
        <v>20</v>
      </c>
      <c r="Z41" s="35" t="s">
        <v>40</v>
      </c>
      <c r="AA41" s="14">
        <v>217.57</v>
      </c>
      <c r="AB41" s="14">
        <v>210.745</v>
      </c>
      <c r="AC41" s="14">
        <v>200.16</v>
      </c>
      <c r="AD41" s="12">
        <v>113.03</v>
      </c>
      <c r="AE41" s="25"/>
      <c r="AF41" s="46">
        <f t="shared" ref="AF41:AF49" si="28">AVERAGE(Z41:AD41)</f>
        <v>185.37625</v>
      </c>
      <c r="AG41" s="41">
        <f t="shared" ref="AG41:AG49" si="29">STDEV(Z41:AD41)</f>
        <v>48.759785919512339</v>
      </c>
      <c r="AH41" s="41">
        <f t="shared" ref="AH41:AH49" si="30">AG41/(COUNT(Z41:AD41))^(0.5)</f>
        <v>24.37989295975617</v>
      </c>
      <c r="AL41" s="44"/>
    </row>
    <row r="42" spans="1:47" ht="18" customHeight="1">
      <c r="A42" s="2"/>
      <c r="B42" s="2" t="s">
        <v>21</v>
      </c>
      <c r="C42" s="8"/>
      <c r="D42" s="35" t="s">
        <v>40</v>
      </c>
      <c r="E42" s="14">
        <v>194.43</v>
      </c>
      <c r="F42" s="20">
        <v>191.05</v>
      </c>
      <c r="G42" s="8">
        <v>210.09</v>
      </c>
      <c r="H42" s="8">
        <v>153.32</v>
      </c>
      <c r="I42" s="25"/>
      <c r="J42" s="46">
        <f t="shared" si="23"/>
        <v>187.22250000000003</v>
      </c>
      <c r="K42" s="41">
        <f t="shared" si="24"/>
        <v>24.075574586427802</v>
      </c>
      <c r="L42" s="41">
        <f t="shared" si="25"/>
        <v>12.037787293213901</v>
      </c>
      <c r="M42" s="8"/>
      <c r="N42" s="2" t="s">
        <v>21</v>
      </c>
      <c r="O42" s="35" t="s">
        <v>40</v>
      </c>
      <c r="P42" s="14">
        <v>204.31</v>
      </c>
      <c r="Q42" s="14">
        <v>194.82</v>
      </c>
      <c r="R42" s="14">
        <v>218.51</v>
      </c>
      <c r="S42" s="14">
        <v>193</v>
      </c>
      <c r="T42" s="25"/>
      <c r="U42" s="46">
        <f t="shared" ref="U42:U49" si="31">AVERAGE(O42:S42)</f>
        <v>202.66</v>
      </c>
      <c r="V42" s="41">
        <f t="shared" si="26"/>
        <v>11.672277698318636</v>
      </c>
      <c r="W42" s="41">
        <f t="shared" si="27"/>
        <v>5.836138849159318</v>
      </c>
      <c r="X42" s="8"/>
      <c r="Y42" s="2" t="s">
        <v>21</v>
      </c>
      <c r="Z42" s="35" t="s">
        <v>40</v>
      </c>
      <c r="AA42" s="14">
        <v>182.33</v>
      </c>
      <c r="AB42" s="14">
        <v>191.21199999999999</v>
      </c>
      <c r="AC42" s="8">
        <v>187.51</v>
      </c>
      <c r="AD42" s="1">
        <v>126.25</v>
      </c>
      <c r="AE42" s="25"/>
      <c r="AF42" s="46">
        <f t="shared" si="28"/>
        <v>171.82550000000001</v>
      </c>
      <c r="AG42" s="41">
        <f t="shared" si="29"/>
        <v>30.60125619970529</v>
      </c>
      <c r="AH42" s="41">
        <f t="shared" si="30"/>
        <v>15.300628099852645</v>
      </c>
      <c r="AL42" s="43" t="s">
        <v>41</v>
      </c>
      <c r="AM42" s="64" t="s">
        <v>0</v>
      </c>
      <c r="AN42" s="65"/>
      <c r="AO42" s="64"/>
      <c r="AP42" s="58" t="s">
        <v>45</v>
      </c>
      <c r="AQ42" s="59"/>
      <c r="AR42" s="58"/>
      <c r="AS42" s="58" t="s">
        <v>51</v>
      </c>
      <c r="AT42" s="58"/>
      <c r="AU42" s="58"/>
    </row>
    <row r="43" spans="1:47" ht="18">
      <c r="A43" s="2"/>
      <c r="B43" s="2" t="s">
        <v>22</v>
      </c>
      <c r="C43" s="8"/>
      <c r="D43" s="35" t="s">
        <v>40</v>
      </c>
      <c r="E43" s="14">
        <v>255</v>
      </c>
      <c r="F43" s="20">
        <v>236.94</v>
      </c>
      <c r="G43" s="8">
        <v>290.62</v>
      </c>
      <c r="H43" s="8">
        <v>241.227</v>
      </c>
      <c r="I43" s="25"/>
      <c r="J43" s="46">
        <f t="shared" si="23"/>
        <v>255.94674999999998</v>
      </c>
      <c r="K43" s="41">
        <f t="shared" si="24"/>
        <v>24.365673851753005</v>
      </c>
      <c r="L43" s="41">
        <f t="shared" si="25"/>
        <v>12.182836925876503</v>
      </c>
      <c r="M43" s="8"/>
      <c r="N43" s="2" t="s">
        <v>22</v>
      </c>
      <c r="O43" s="35" t="s">
        <v>40</v>
      </c>
      <c r="P43" s="14">
        <v>232.5</v>
      </c>
      <c r="Q43" s="14">
        <v>250.23</v>
      </c>
      <c r="R43" s="14">
        <v>250.57400000000001</v>
      </c>
      <c r="S43" s="14">
        <v>215.39</v>
      </c>
      <c r="T43" s="25"/>
      <c r="U43" s="46">
        <f t="shared" si="31"/>
        <v>237.17350000000002</v>
      </c>
      <c r="V43" s="41">
        <f t="shared" si="26"/>
        <v>16.79690514152335</v>
      </c>
      <c r="W43" s="41">
        <f t="shared" si="27"/>
        <v>8.3984525707616751</v>
      </c>
      <c r="X43" s="8"/>
      <c r="Y43" s="2" t="s">
        <v>22</v>
      </c>
      <c r="Z43" s="35" t="s">
        <v>40</v>
      </c>
      <c r="AA43" s="14">
        <v>268.31</v>
      </c>
      <c r="AB43" s="14">
        <v>275.71300000000002</v>
      </c>
      <c r="AC43" s="8">
        <v>260.07</v>
      </c>
      <c r="AD43" s="1">
        <v>155.81</v>
      </c>
      <c r="AE43" s="25"/>
      <c r="AF43" s="46">
        <f t="shared" si="28"/>
        <v>239.97575000000001</v>
      </c>
      <c r="AG43" s="41">
        <f t="shared" si="29"/>
        <v>56.473100135521719</v>
      </c>
      <c r="AH43" s="41">
        <f t="shared" si="30"/>
        <v>28.236550067760859</v>
      </c>
      <c r="AL43" s="2" t="s">
        <v>20</v>
      </c>
      <c r="AM43" s="30">
        <f t="shared" ref="AM43:AM51" si="32">J7</f>
        <v>167.45400000000001</v>
      </c>
      <c r="AN43" s="31" t="s">
        <v>29</v>
      </c>
      <c r="AO43" s="32">
        <f t="shared" ref="AO43:AO51" si="33">L7</f>
        <v>8.3237981715080043</v>
      </c>
      <c r="AP43" s="30">
        <f t="shared" ref="AP43:AP51" si="34">U7</f>
        <v>157.91199999999998</v>
      </c>
      <c r="AQ43" s="31" t="s">
        <v>29</v>
      </c>
      <c r="AR43" s="32">
        <f t="shared" ref="AR43:AR51" si="35">W7</f>
        <v>6.6326898012797209</v>
      </c>
      <c r="AS43" s="30">
        <f>AF7</f>
        <v>152.77600000000001</v>
      </c>
      <c r="AT43" s="31" t="s">
        <v>29</v>
      </c>
      <c r="AU43" s="32">
        <f>AH7</f>
        <v>16.951312810517067</v>
      </c>
    </row>
    <row r="44" spans="1:47" ht="16.5">
      <c r="A44" s="2"/>
      <c r="B44" s="2" t="s">
        <v>23</v>
      </c>
      <c r="C44" s="8"/>
      <c r="D44" s="35" t="s">
        <v>40</v>
      </c>
      <c r="E44" s="14">
        <v>233.38</v>
      </c>
      <c r="F44" s="20">
        <v>231.53</v>
      </c>
      <c r="G44" s="8">
        <v>246.5</v>
      </c>
      <c r="H44" s="8">
        <v>197.12</v>
      </c>
      <c r="J44" s="46">
        <f t="shared" si="23"/>
        <v>227.13249999999999</v>
      </c>
      <c r="K44" s="41">
        <f t="shared" si="24"/>
        <v>21.088855469180871</v>
      </c>
      <c r="L44" s="41">
        <f t="shared" si="25"/>
        <v>10.544427734590435</v>
      </c>
      <c r="M44" s="8"/>
      <c r="N44" s="2" t="s">
        <v>23</v>
      </c>
      <c r="O44" s="35" t="s">
        <v>40</v>
      </c>
      <c r="P44" s="14">
        <v>237.31</v>
      </c>
      <c r="Q44" s="8">
        <v>220.16</v>
      </c>
      <c r="R44" s="14">
        <v>243.15</v>
      </c>
      <c r="S44" s="14">
        <v>228.94</v>
      </c>
      <c r="U44" s="46">
        <f t="shared" si="31"/>
        <v>232.39</v>
      </c>
      <c r="V44" s="41">
        <f t="shared" si="26"/>
        <v>10.0242938238395</v>
      </c>
      <c r="W44" s="41">
        <f t="shared" si="27"/>
        <v>5.0121469119197499</v>
      </c>
      <c r="X44" s="8"/>
      <c r="Y44" s="2" t="s">
        <v>23</v>
      </c>
      <c r="Z44" s="35" t="s">
        <v>40</v>
      </c>
      <c r="AA44" s="14">
        <v>222.22</v>
      </c>
      <c r="AB44" s="14">
        <v>222.17</v>
      </c>
      <c r="AC44" s="8">
        <v>218.35</v>
      </c>
      <c r="AD44" s="1">
        <v>155.74</v>
      </c>
      <c r="AF44" s="46">
        <f t="shared" si="28"/>
        <v>204.62</v>
      </c>
      <c r="AG44" s="41">
        <f t="shared" si="29"/>
        <v>32.637043370991748</v>
      </c>
      <c r="AH44" s="41">
        <f t="shared" si="30"/>
        <v>16.318521685495874</v>
      </c>
      <c r="AL44" s="2" t="s">
        <v>21</v>
      </c>
      <c r="AM44" s="30">
        <f t="shared" si="32"/>
        <v>152.732</v>
      </c>
      <c r="AN44" s="31" t="s">
        <v>29</v>
      </c>
      <c r="AO44" s="32">
        <f t="shared" si="33"/>
        <v>8.331611128707312</v>
      </c>
      <c r="AP44" s="30">
        <f t="shared" si="34"/>
        <v>163.88799999999998</v>
      </c>
      <c r="AQ44" s="31" t="s">
        <v>29</v>
      </c>
      <c r="AR44" s="32">
        <f t="shared" si="35"/>
        <v>10.085309811800641</v>
      </c>
      <c r="AS44" s="30">
        <f>AF8</f>
        <v>145.43199999999999</v>
      </c>
      <c r="AT44" s="31" t="s">
        <v>29</v>
      </c>
      <c r="AU44" s="32">
        <f>AH8</f>
        <v>9.7156957548083174</v>
      </c>
    </row>
    <row r="45" spans="1:47" ht="16.5">
      <c r="A45" s="2"/>
      <c r="B45" s="2" t="s">
        <v>35</v>
      </c>
      <c r="C45" s="8"/>
      <c r="D45" s="35" t="s">
        <v>40</v>
      </c>
      <c r="E45" s="14">
        <v>95.471066307615104</v>
      </c>
      <c r="F45" s="18">
        <v>79.900781719783495</v>
      </c>
      <c r="G45" s="8">
        <v>72.932107915801964</v>
      </c>
      <c r="H45" s="8">
        <v>83.749843023985946</v>
      </c>
      <c r="J45" s="46">
        <f t="shared" si="23"/>
        <v>83.01344974179662</v>
      </c>
      <c r="K45" s="41">
        <f t="shared" si="24"/>
        <v>9.4349817310337354</v>
      </c>
      <c r="L45" s="41">
        <f t="shared" si="25"/>
        <v>4.7174908655168677</v>
      </c>
      <c r="M45" s="8"/>
      <c r="N45" s="2" t="s">
        <v>35</v>
      </c>
      <c r="O45" s="35" t="s">
        <v>40</v>
      </c>
      <c r="P45" s="14">
        <v>69.780667272393401</v>
      </c>
      <c r="Q45" s="8">
        <v>59.7</v>
      </c>
      <c r="R45" s="14">
        <v>43.390975949115479</v>
      </c>
      <c r="S45" s="14">
        <v>55.694294940796553</v>
      </c>
      <c r="U45" s="46">
        <f t="shared" si="31"/>
        <v>57.141484540576357</v>
      </c>
      <c r="V45" s="41">
        <f t="shared" si="26"/>
        <v>10.915826213132355</v>
      </c>
      <c r="W45" s="41">
        <f t="shared" si="27"/>
        <v>5.4579131065661777</v>
      </c>
      <c r="X45" s="8"/>
      <c r="Y45" s="2" t="s">
        <v>35</v>
      </c>
      <c r="Z45" s="35" t="s">
        <v>40</v>
      </c>
      <c r="AA45" s="14">
        <v>76.144578313253007</v>
      </c>
      <c r="AB45" s="14">
        <v>70.601189165382081</v>
      </c>
      <c r="AC45" s="8">
        <v>62.332065906210389</v>
      </c>
      <c r="AD45" s="1">
        <v>77.18521042767081</v>
      </c>
      <c r="AF45" s="46">
        <f t="shared" si="28"/>
        <v>71.565760953129072</v>
      </c>
      <c r="AG45" s="41">
        <f t="shared" si="29"/>
        <v>6.8003750819962807</v>
      </c>
      <c r="AH45" s="41">
        <f t="shared" si="30"/>
        <v>3.4001875409981404</v>
      </c>
      <c r="AL45" s="38" t="s">
        <v>22</v>
      </c>
      <c r="AM45" s="39">
        <f t="shared" si="32"/>
        <v>216.09020000000001</v>
      </c>
      <c r="AN45" s="31" t="s">
        <v>29</v>
      </c>
      <c r="AO45" s="40">
        <f t="shared" si="33"/>
        <v>9.5958519705130882</v>
      </c>
      <c r="AP45" s="39">
        <f t="shared" si="34"/>
        <v>204.79599999999999</v>
      </c>
      <c r="AQ45" s="31" t="s">
        <v>29</v>
      </c>
      <c r="AR45" s="40">
        <f t="shared" si="35"/>
        <v>9.1611268957481418</v>
      </c>
      <c r="AS45" s="39">
        <f>AF9</f>
        <v>204.99799999999999</v>
      </c>
      <c r="AT45" s="31" t="s">
        <v>29</v>
      </c>
      <c r="AU45" s="40">
        <f>AH9</f>
        <v>16.053057154324257</v>
      </c>
    </row>
    <row r="46" spans="1:47" ht="18">
      <c r="B46" s="38" t="s">
        <v>36</v>
      </c>
      <c r="C46" s="8"/>
      <c r="D46" s="35" t="s">
        <v>40</v>
      </c>
      <c r="E46" s="14">
        <v>4.5289336923849</v>
      </c>
      <c r="F46" s="19">
        <v>20.099218280216501</v>
      </c>
      <c r="G46" s="8">
        <v>27.067892084198036</v>
      </c>
      <c r="H46" s="8">
        <v>16.250156976014054</v>
      </c>
      <c r="I46" s="6"/>
      <c r="J46" s="46">
        <f t="shared" si="23"/>
        <v>16.986550258203373</v>
      </c>
      <c r="K46" s="41">
        <f t="shared" si="24"/>
        <v>9.4349817310337372</v>
      </c>
      <c r="L46" s="41">
        <f t="shared" si="25"/>
        <v>4.7174908655168686</v>
      </c>
      <c r="M46" s="8"/>
      <c r="N46" s="38" t="s">
        <v>36</v>
      </c>
      <c r="O46" s="35" t="s">
        <v>40</v>
      </c>
      <c r="P46" s="14">
        <v>30.219332727606599</v>
      </c>
      <c r="Q46" s="14">
        <v>40.299999999999997</v>
      </c>
      <c r="R46" s="14">
        <v>56.609024050884521</v>
      </c>
      <c r="S46" s="14">
        <v>44.305705059203447</v>
      </c>
      <c r="T46" s="6"/>
      <c r="U46" s="46">
        <f t="shared" si="31"/>
        <v>42.858515459423643</v>
      </c>
      <c r="V46" s="41">
        <f t="shared" si="26"/>
        <v>10.915826213132341</v>
      </c>
      <c r="W46" s="41">
        <f t="shared" si="27"/>
        <v>5.4579131065661706</v>
      </c>
      <c r="X46" s="28"/>
      <c r="Y46" s="38" t="s">
        <v>36</v>
      </c>
      <c r="Z46" s="35" t="s">
        <v>40</v>
      </c>
      <c r="AA46" s="14">
        <v>23.855421686747</v>
      </c>
      <c r="AB46" s="14">
        <v>29.398810834617919</v>
      </c>
      <c r="AC46" s="14">
        <v>37.667934093789611</v>
      </c>
      <c r="AD46" s="12">
        <v>22.81478957232919</v>
      </c>
      <c r="AE46" s="6"/>
      <c r="AF46" s="46">
        <f t="shared" si="28"/>
        <v>28.434239046870932</v>
      </c>
      <c r="AG46" s="41">
        <f t="shared" si="29"/>
        <v>6.8003750819962629</v>
      </c>
      <c r="AH46" s="41">
        <f t="shared" si="30"/>
        <v>3.4001875409981315</v>
      </c>
      <c r="AI46" s="6"/>
      <c r="AL46" s="38" t="s">
        <v>23</v>
      </c>
      <c r="AM46" s="39">
        <f t="shared" si="32"/>
        <v>191.38800000000001</v>
      </c>
      <c r="AN46" s="31" t="s">
        <v>29</v>
      </c>
      <c r="AO46" s="40">
        <f t="shared" si="33"/>
        <v>7.3667994407340824</v>
      </c>
      <c r="AP46" s="39">
        <f t="shared" si="34"/>
        <v>196.96199999999999</v>
      </c>
      <c r="AQ46" s="31" t="s">
        <v>29</v>
      </c>
      <c r="AR46" s="40">
        <f t="shared" si="35"/>
        <v>8.1076558881097043</v>
      </c>
      <c r="AS46" s="39">
        <f>AF10</f>
        <v>180.60999999999999</v>
      </c>
      <c r="AT46" s="31" t="s">
        <v>29</v>
      </c>
      <c r="AU46" s="40">
        <f>AH10</f>
        <v>9.5429256520210473</v>
      </c>
    </row>
    <row r="47" spans="1:47" ht="16.5">
      <c r="B47" s="38" t="s">
        <v>26</v>
      </c>
      <c r="C47" s="8"/>
      <c r="D47" s="35" t="s">
        <v>40</v>
      </c>
      <c r="E47" s="14">
        <v>267.27</v>
      </c>
      <c r="F47" s="14">
        <v>256.13</v>
      </c>
      <c r="G47" s="8">
        <v>292</v>
      </c>
      <c r="H47" s="8">
        <v>246.61</v>
      </c>
      <c r="J47" s="46">
        <f t="shared" si="23"/>
        <v>265.5025</v>
      </c>
      <c r="K47" s="41">
        <f t="shared" si="24"/>
        <v>19.579001293903286</v>
      </c>
      <c r="L47" s="41">
        <f t="shared" si="25"/>
        <v>9.7895006469516428</v>
      </c>
      <c r="M47" s="8"/>
      <c r="N47" s="38" t="s">
        <v>26</v>
      </c>
      <c r="O47" s="35" t="s">
        <v>40</v>
      </c>
      <c r="P47" s="14">
        <v>278.88</v>
      </c>
      <c r="Q47" s="14">
        <v>264.39</v>
      </c>
      <c r="R47" s="14">
        <v>284.09100000000001</v>
      </c>
      <c r="S47" s="14">
        <v>242</v>
      </c>
      <c r="U47" s="46">
        <f t="shared" si="31"/>
        <v>267.34024999999997</v>
      </c>
      <c r="V47" s="41">
        <f t="shared" si="26"/>
        <v>18.837778538086706</v>
      </c>
      <c r="W47" s="41">
        <f t="shared" si="27"/>
        <v>9.418889269043353</v>
      </c>
      <c r="X47" s="8"/>
      <c r="Y47" s="38" t="s">
        <v>26</v>
      </c>
      <c r="Z47" s="35" t="s">
        <v>40</v>
      </c>
      <c r="AA47" s="14">
        <v>286.74</v>
      </c>
      <c r="AB47" s="14">
        <v>278.08</v>
      </c>
      <c r="AC47" s="14">
        <v>272.02999999999997</v>
      </c>
      <c r="AD47" s="14">
        <v>202.6</v>
      </c>
      <c r="AF47" s="46">
        <f t="shared" si="28"/>
        <v>259.86249999999995</v>
      </c>
      <c r="AG47" s="41">
        <f t="shared" si="29"/>
        <v>38.649360818346153</v>
      </c>
      <c r="AH47" s="41">
        <f t="shared" si="30"/>
        <v>19.324680409173077</v>
      </c>
      <c r="AL47" s="2" t="s">
        <v>24</v>
      </c>
      <c r="AM47" s="30">
        <f t="shared" si="32"/>
        <v>82.732568031110517</v>
      </c>
      <c r="AN47" s="31" t="s">
        <v>29</v>
      </c>
      <c r="AO47" s="32">
        <f t="shared" si="33"/>
        <v>2.9984839566201611</v>
      </c>
      <c r="AP47" s="30">
        <f t="shared" si="34"/>
        <v>66.677238127157011</v>
      </c>
      <c r="AQ47" s="31" t="s">
        <v>29</v>
      </c>
      <c r="AR47" s="32">
        <f t="shared" si="35"/>
        <v>6.0775276903569377</v>
      </c>
      <c r="AS47" s="30">
        <f t="shared" ref="AS47:AS51" si="36">AF11</f>
        <v>80.68027856961524</v>
      </c>
      <c r="AT47" s="31" t="s">
        <v>29</v>
      </c>
      <c r="AU47" s="32">
        <f t="shared" ref="AU47:AU51" si="37">AH11</f>
        <v>3.0897739357724632</v>
      </c>
    </row>
    <row r="48" spans="1:47" ht="16.5">
      <c r="B48" s="17" t="s">
        <v>38</v>
      </c>
      <c r="C48" s="8"/>
      <c r="D48" s="35" t="s">
        <v>40</v>
      </c>
      <c r="E48" s="14">
        <v>16.46</v>
      </c>
      <c r="F48" s="14">
        <v>10.99</v>
      </c>
      <c r="G48" s="8">
        <v>42.248376623376622</v>
      </c>
      <c r="H48" s="8">
        <v>17.277726856095327</v>
      </c>
      <c r="J48" s="46">
        <f t="shared" si="23"/>
        <v>21.744025869867986</v>
      </c>
      <c r="K48" s="41">
        <f t="shared" si="24"/>
        <v>13.951657350849768</v>
      </c>
      <c r="L48" s="41">
        <f t="shared" si="25"/>
        <v>6.9758286754248839</v>
      </c>
      <c r="M48" s="8"/>
      <c r="N48" s="17" t="s">
        <v>38</v>
      </c>
      <c r="O48" s="35" t="s">
        <v>40</v>
      </c>
      <c r="P48" s="14">
        <v>9.6092248558616298</v>
      </c>
      <c r="Q48" s="14">
        <v>7.33</v>
      </c>
      <c r="R48" s="8">
        <v>7.716049382716049</v>
      </c>
      <c r="S48" s="8" t="s">
        <v>40</v>
      </c>
      <c r="U48" s="46">
        <f t="shared" si="31"/>
        <v>8.2184247461925608</v>
      </c>
      <c r="V48" s="41">
        <f t="shared" si="26"/>
        <v>1.2198369728227805</v>
      </c>
      <c r="W48" s="41">
        <f t="shared" si="27"/>
        <v>0.70427320462669052</v>
      </c>
      <c r="X48" s="8"/>
      <c r="Y48" s="17" t="s">
        <v>38</v>
      </c>
      <c r="Z48" s="35" t="s">
        <v>40</v>
      </c>
      <c r="AA48" s="8">
        <v>17.7919708029197</v>
      </c>
      <c r="AB48" s="14">
        <v>10.42</v>
      </c>
      <c r="AC48" s="14">
        <v>22.595870206489671</v>
      </c>
      <c r="AD48" s="8" t="s">
        <v>40</v>
      </c>
      <c r="AF48" s="46">
        <f t="shared" si="28"/>
        <v>16.935947003136459</v>
      </c>
      <c r="AG48" s="41">
        <f t="shared" si="29"/>
        <v>6.1329060306405401</v>
      </c>
      <c r="AH48" s="41">
        <f t="shared" si="30"/>
        <v>3.5408349477049952</v>
      </c>
      <c r="AL48" s="38" t="s">
        <v>25</v>
      </c>
      <c r="AM48" s="39">
        <f t="shared" si="32"/>
        <v>17.267431968889472</v>
      </c>
      <c r="AN48" s="31" t="s">
        <v>29</v>
      </c>
      <c r="AO48" s="40">
        <f t="shared" si="33"/>
        <v>2.9984839566201682</v>
      </c>
      <c r="AP48" s="39">
        <f t="shared" si="34"/>
        <v>33.322761872842989</v>
      </c>
      <c r="AQ48" s="31" t="s">
        <v>29</v>
      </c>
      <c r="AR48" s="40">
        <f t="shared" si="35"/>
        <v>6.0775276903569422</v>
      </c>
      <c r="AS48" s="39">
        <f t="shared" si="36"/>
        <v>19.319721430384767</v>
      </c>
      <c r="AT48" s="31" t="s">
        <v>29</v>
      </c>
      <c r="AU48" s="40">
        <f t="shared" si="37"/>
        <v>3.089773935772461</v>
      </c>
    </row>
    <row r="49" spans="2:47" ht="16.5">
      <c r="B49" s="38" t="s">
        <v>39</v>
      </c>
      <c r="C49" s="8"/>
      <c r="D49" s="35" t="s">
        <v>40</v>
      </c>
      <c r="E49" s="14">
        <v>16.46</v>
      </c>
      <c r="F49" s="14">
        <v>9.57</v>
      </c>
      <c r="G49" s="8">
        <v>13.474025974025976</v>
      </c>
      <c r="H49" s="8">
        <v>9.3950504124656273</v>
      </c>
      <c r="J49" s="46">
        <f t="shared" si="23"/>
        <v>12.224769096622902</v>
      </c>
      <c r="K49" s="41">
        <f t="shared" si="24"/>
        <v>3.3937653787748272</v>
      </c>
      <c r="L49" s="41">
        <f t="shared" si="25"/>
        <v>1.6968826893874136</v>
      </c>
      <c r="M49" s="8"/>
      <c r="N49" s="38" t="s">
        <v>39</v>
      </c>
      <c r="O49" s="35" t="s">
        <v>40</v>
      </c>
      <c r="P49" s="14">
        <v>45.099295323510603</v>
      </c>
      <c r="Q49" s="14">
        <v>40.770000000000003</v>
      </c>
      <c r="R49" s="8">
        <v>28.580246913580247</v>
      </c>
      <c r="S49" s="14">
        <v>24.017232094776521</v>
      </c>
      <c r="U49" s="46">
        <f t="shared" si="31"/>
        <v>34.616693582966846</v>
      </c>
      <c r="V49" s="41">
        <f t="shared" si="26"/>
        <v>9.9420888372737473</v>
      </c>
      <c r="W49" s="41">
        <f t="shared" si="27"/>
        <v>4.9710444186368736</v>
      </c>
      <c r="X49" s="8"/>
      <c r="Y49" s="38" t="s">
        <v>39</v>
      </c>
      <c r="Z49" s="35" t="s">
        <v>40</v>
      </c>
      <c r="AA49" s="8">
        <v>13.503649635036499</v>
      </c>
      <c r="AB49" s="14">
        <v>14.25</v>
      </c>
      <c r="AC49" s="8" t="s">
        <v>40</v>
      </c>
      <c r="AD49" s="14">
        <v>12.872238232468781</v>
      </c>
      <c r="AF49" s="46">
        <f t="shared" si="28"/>
        <v>13.541962622501762</v>
      </c>
      <c r="AG49" s="41">
        <f t="shared" si="29"/>
        <v>0.68967948046470962</v>
      </c>
      <c r="AH49" s="41">
        <f t="shared" si="30"/>
        <v>0.39818663370086138</v>
      </c>
      <c r="AL49" s="38" t="s">
        <v>26</v>
      </c>
      <c r="AM49" s="39">
        <f t="shared" si="32"/>
        <v>231.43919999999997</v>
      </c>
      <c r="AN49" s="31" t="s">
        <v>29</v>
      </c>
      <c r="AO49" s="40">
        <f t="shared" si="33"/>
        <v>5.2213418428599354</v>
      </c>
      <c r="AP49" s="39">
        <f t="shared" si="34"/>
        <v>234.273</v>
      </c>
      <c r="AQ49" s="31" t="s">
        <v>29</v>
      </c>
      <c r="AR49" s="40">
        <f t="shared" si="35"/>
        <v>10.471082990789441</v>
      </c>
      <c r="AS49" s="39">
        <f t="shared" si="36"/>
        <v>229.49319999999997</v>
      </c>
      <c r="AT49" s="31" t="s">
        <v>29</v>
      </c>
      <c r="AU49" s="40">
        <f t="shared" si="37"/>
        <v>14.259165201371475</v>
      </c>
    </row>
    <row r="50" spans="2:47" ht="16.5">
      <c r="B50" s="21"/>
      <c r="C50" s="8"/>
      <c r="D50" s="8"/>
      <c r="E50" s="8"/>
      <c r="F50" s="8"/>
      <c r="G50" s="8"/>
      <c r="H50" s="8"/>
      <c r="M50" s="8"/>
      <c r="N50" s="21"/>
      <c r="O50" s="8"/>
      <c r="P50" s="8"/>
      <c r="Q50" s="8"/>
      <c r="R50" s="8"/>
      <c r="S50" s="8"/>
      <c r="X50" s="8"/>
      <c r="Y50" s="21"/>
      <c r="Z50" s="8"/>
      <c r="AL50" s="2" t="s">
        <v>27</v>
      </c>
      <c r="AM50" s="30">
        <f t="shared" si="32"/>
        <v>16.046343447310644</v>
      </c>
      <c r="AN50" s="31" t="s">
        <v>29</v>
      </c>
      <c r="AO50" s="32">
        <f t="shared" si="33"/>
        <v>2.866915185361556</v>
      </c>
      <c r="AP50" s="30">
        <f t="shared" si="34"/>
        <v>8.9879990530379796</v>
      </c>
      <c r="AQ50" s="31" t="s">
        <v>29</v>
      </c>
      <c r="AR50" s="32">
        <f t="shared" si="35"/>
        <v>4.0430431225589727</v>
      </c>
      <c r="AS50" s="30">
        <f t="shared" si="36"/>
        <v>9.5044178508440567</v>
      </c>
      <c r="AT50" s="31" t="s">
        <v>29</v>
      </c>
      <c r="AU50" s="32">
        <f t="shared" si="37"/>
        <v>4.1465676735618118</v>
      </c>
    </row>
    <row r="51" spans="2:47" ht="19.899999999999999" customHeight="1">
      <c r="AL51" s="38" t="s">
        <v>28</v>
      </c>
      <c r="AM51" s="39">
        <f t="shared" si="32"/>
        <v>9.2435061591718668</v>
      </c>
      <c r="AN51" s="31" t="s">
        <v>29</v>
      </c>
      <c r="AO51" s="40">
        <f t="shared" si="33"/>
        <v>2.5804519268945407</v>
      </c>
      <c r="AP51" s="39">
        <f t="shared" si="34"/>
        <v>25.832884138731778</v>
      </c>
      <c r="AQ51" s="31" t="s">
        <v>29</v>
      </c>
      <c r="AR51" s="40">
        <f t="shared" si="35"/>
        <v>1.4258831263761482</v>
      </c>
      <c r="AS51" s="39">
        <f t="shared" si="36"/>
        <v>11.633409770900256</v>
      </c>
      <c r="AT51" s="31" t="s">
        <v>29</v>
      </c>
      <c r="AU51" s="40">
        <f t="shared" si="37"/>
        <v>2.0924078460217399</v>
      </c>
    </row>
    <row r="52" spans="2:47" ht="9.9499999999999993" customHeight="1">
      <c r="AC52" s="25"/>
      <c r="AD52" s="4"/>
      <c r="AL52" s="66"/>
      <c r="AM52" s="67"/>
      <c r="AN52" s="67"/>
      <c r="AO52" s="67"/>
      <c r="AP52" s="67"/>
      <c r="AQ52" s="67"/>
      <c r="AR52" s="67"/>
      <c r="AS52" s="67"/>
      <c r="AT52" s="67"/>
      <c r="AU52" s="67"/>
    </row>
    <row r="53" spans="2:47" ht="19.899999999999999" customHeight="1">
      <c r="AC53" s="25"/>
      <c r="AD53" s="29"/>
      <c r="AL53" s="43" t="s">
        <v>42</v>
      </c>
      <c r="AM53" s="56" t="s">
        <v>0</v>
      </c>
      <c r="AN53" s="57"/>
      <c r="AO53" s="56"/>
      <c r="AP53" s="58" t="s">
        <v>45</v>
      </c>
      <c r="AQ53" s="59"/>
      <c r="AR53" s="58"/>
      <c r="AS53" s="58" t="s">
        <v>51</v>
      </c>
      <c r="AT53" s="58"/>
      <c r="AU53" s="58"/>
    </row>
    <row r="54" spans="2:47" ht="19.899999999999999" customHeight="1">
      <c r="AC54" s="25"/>
      <c r="AD54" s="29"/>
      <c r="AL54" s="2" t="s">
        <v>20</v>
      </c>
      <c r="AM54" s="30">
        <f t="shared" ref="AM54:AM62" si="38">J24</f>
        <v>188.68400000000003</v>
      </c>
      <c r="AN54" s="31" t="s">
        <v>29</v>
      </c>
      <c r="AO54" s="32">
        <f t="shared" ref="AO54:AO62" si="39">L24</f>
        <v>7.5624351898049378</v>
      </c>
      <c r="AP54" s="30">
        <f t="shared" ref="AP54:AP62" si="40">U24</f>
        <v>176.12200000000001</v>
      </c>
      <c r="AQ54" s="31" t="s">
        <v>29</v>
      </c>
      <c r="AR54" s="32">
        <f t="shared" ref="AR54:AR62" si="41">W24</f>
        <v>6.2337616252147434</v>
      </c>
      <c r="AS54" s="30">
        <f t="shared" ref="AS54:AS62" si="42">AF24</f>
        <v>174.49600000000001</v>
      </c>
      <c r="AT54" s="31" t="s">
        <v>29</v>
      </c>
      <c r="AU54" s="32">
        <f t="shared" ref="AU54:AU62" si="43">AH24</f>
        <v>14.359656541853667</v>
      </c>
    </row>
    <row r="55" spans="2:47" ht="19.899999999999999" customHeight="1">
      <c r="AL55" s="2" t="s">
        <v>21</v>
      </c>
      <c r="AM55" s="30">
        <f t="shared" si="38"/>
        <v>166.892</v>
      </c>
      <c r="AN55" s="31" t="s">
        <v>29</v>
      </c>
      <c r="AO55" s="32">
        <f t="shared" si="39"/>
        <v>8.3163029045363643</v>
      </c>
      <c r="AP55" s="30">
        <f t="shared" si="40"/>
        <v>179.37799999999999</v>
      </c>
      <c r="AQ55" s="31" t="s">
        <v>29</v>
      </c>
      <c r="AR55" s="32">
        <f t="shared" si="41"/>
        <v>5.8881961584172755</v>
      </c>
      <c r="AS55" s="30">
        <f t="shared" si="42"/>
        <v>162.928</v>
      </c>
      <c r="AT55" s="31" t="s">
        <v>29</v>
      </c>
      <c r="AU55" s="32">
        <f t="shared" si="43"/>
        <v>13.317090673266465</v>
      </c>
    </row>
    <row r="56" spans="2:47" ht="19.899999999999999" customHeight="1">
      <c r="AL56" s="38" t="s">
        <v>22</v>
      </c>
      <c r="AM56" s="39">
        <f t="shared" si="38"/>
        <v>242.048</v>
      </c>
      <c r="AN56" s="31" t="s">
        <v>29</v>
      </c>
      <c r="AO56" s="40">
        <f t="shared" si="39"/>
        <v>7.8233646214400618</v>
      </c>
      <c r="AP56" s="39">
        <f t="shared" si="40"/>
        <v>224.262</v>
      </c>
      <c r="AQ56" s="31" t="s">
        <v>29</v>
      </c>
      <c r="AR56" s="40">
        <f t="shared" si="41"/>
        <v>6.9804125880924826</v>
      </c>
      <c r="AS56" s="39">
        <f t="shared" si="42"/>
        <v>227.1148</v>
      </c>
      <c r="AT56" s="31" t="s">
        <v>29</v>
      </c>
      <c r="AU56" s="40">
        <f t="shared" si="43"/>
        <v>13.583043069945612</v>
      </c>
    </row>
    <row r="57" spans="2:47" ht="19.899999999999999" customHeight="1">
      <c r="AL57" s="38" t="s">
        <v>23</v>
      </c>
      <c r="AM57" s="39">
        <f t="shared" si="38"/>
        <v>208.75459999999998</v>
      </c>
      <c r="AN57" s="31" t="s">
        <v>29</v>
      </c>
      <c r="AO57" s="40">
        <f t="shared" si="39"/>
        <v>5.0172242485262721</v>
      </c>
      <c r="AP57" s="39">
        <f t="shared" si="40"/>
        <v>212.78379999999999</v>
      </c>
      <c r="AQ57" s="31" t="s">
        <v>29</v>
      </c>
      <c r="AR57" s="40">
        <f t="shared" si="41"/>
        <v>3.3588599911279435</v>
      </c>
      <c r="AS57" s="39">
        <f t="shared" si="42"/>
        <v>198.666</v>
      </c>
      <c r="AT57" s="31" t="s">
        <v>29</v>
      </c>
      <c r="AU57" s="40">
        <f t="shared" si="43"/>
        <v>13.147893975842608</v>
      </c>
    </row>
    <row r="58" spans="2:47" ht="19.899999999999999" customHeight="1">
      <c r="AL58" s="2" t="s">
        <v>24</v>
      </c>
      <c r="AM58" s="30">
        <f t="shared" si="38"/>
        <v>80.835742464894054</v>
      </c>
      <c r="AN58" s="31" t="s">
        <v>29</v>
      </c>
      <c r="AO58" s="32">
        <f t="shared" si="39"/>
        <v>4.3744915246458094</v>
      </c>
      <c r="AP58" s="30">
        <f t="shared" si="40"/>
        <v>58.165993445051541</v>
      </c>
      <c r="AQ58" s="31" t="s">
        <v>29</v>
      </c>
      <c r="AR58" s="32">
        <f t="shared" si="41"/>
        <v>3.7387712422384429</v>
      </c>
      <c r="AS58" s="30">
        <f t="shared" si="42"/>
        <v>75.387664294334286</v>
      </c>
      <c r="AT58" s="31" t="s">
        <v>29</v>
      </c>
      <c r="AU58" s="32">
        <f t="shared" si="43"/>
        <v>2.9274162875540406</v>
      </c>
    </row>
    <row r="59" spans="2:47" ht="19.899999999999999" customHeight="1">
      <c r="AL59" s="38" t="s">
        <v>25</v>
      </c>
      <c r="AM59" s="39">
        <f t="shared" si="38"/>
        <v>19.163524508877394</v>
      </c>
      <c r="AN59" s="31" t="s">
        <v>29</v>
      </c>
      <c r="AO59" s="40">
        <f t="shared" si="39"/>
        <v>4.3743941289415318</v>
      </c>
      <c r="AP59" s="39">
        <f t="shared" si="40"/>
        <v>41.834006554948459</v>
      </c>
      <c r="AQ59" s="31" t="s">
        <v>29</v>
      </c>
      <c r="AR59" s="40">
        <f t="shared" si="41"/>
        <v>3.7387712422384549</v>
      </c>
      <c r="AS59" s="39">
        <f t="shared" si="42"/>
        <v>24.612335705665718</v>
      </c>
      <c r="AT59" s="31" t="s">
        <v>29</v>
      </c>
      <c r="AU59" s="40">
        <f t="shared" si="43"/>
        <v>2.9274162875540437</v>
      </c>
    </row>
    <row r="60" spans="2:47" ht="19.899999999999999" customHeight="1">
      <c r="AL60" s="38" t="s">
        <v>26</v>
      </c>
      <c r="AM60" s="39">
        <f t="shared" si="38"/>
        <v>242.96260000000001</v>
      </c>
      <c r="AN60" s="31" t="s">
        <v>29</v>
      </c>
      <c r="AO60" s="40">
        <f t="shared" si="39"/>
        <v>9.0840538725835387</v>
      </c>
      <c r="AP60" s="39">
        <f t="shared" si="40"/>
        <v>253.06839999999997</v>
      </c>
      <c r="AQ60" s="31" t="s">
        <v>29</v>
      </c>
      <c r="AR60" s="40">
        <f t="shared" si="41"/>
        <v>6.2831018263275018</v>
      </c>
      <c r="AS60" s="39">
        <f t="shared" si="42"/>
        <v>242.74799999999999</v>
      </c>
      <c r="AT60" s="31" t="s">
        <v>29</v>
      </c>
      <c r="AU60" s="40">
        <f t="shared" si="43"/>
        <v>13.87469185243404</v>
      </c>
    </row>
    <row r="61" spans="2:47" ht="19.899999999999999" customHeight="1">
      <c r="AL61" s="2" t="s">
        <v>27</v>
      </c>
      <c r="AM61" s="30">
        <f t="shared" si="38"/>
        <v>18.494920969597857</v>
      </c>
      <c r="AN61" s="31" t="s">
        <v>29</v>
      </c>
      <c r="AO61" s="32">
        <f t="shared" si="39"/>
        <v>4.2587708901460832</v>
      </c>
      <c r="AP61" s="30">
        <f t="shared" si="40"/>
        <v>14.324679478667141</v>
      </c>
      <c r="AQ61" s="31" t="s">
        <v>29</v>
      </c>
      <c r="AR61" s="32">
        <f t="shared" si="41"/>
        <v>7.6596785373265552</v>
      </c>
      <c r="AS61" s="30">
        <f t="shared" si="42"/>
        <v>15.542913630288313</v>
      </c>
      <c r="AT61" s="31" t="s">
        <v>29</v>
      </c>
      <c r="AU61" s="32">
        <f t="shared" si="43"/>
        <v>3.6793152968954139</v>
      </c>
    </row>
    <row r="62" spans="2:47" ht="19.899999999999999" customHeight="1">
      <c r="AL62" s="38" t="s">
        <v>28</v>
      </c>
      <c r="AM62" s="39">
        <f t="shared" si="38"/>
        <v>10.196182825385851</v>
      </c>
      <c r="AN62" s="31" t="s">
        <v>29</v>
      </c>
      <c r="AO62" s="40">
        <f t="shared" si="39"/>
        <v>2.5662477471379757</v>
      </c>
      <c r="AP62" s="39">
        <f t="shared" si="40"/>
        <v>28.613260020360883</v>
      </c>
      <c r="AQ62" s="31" t="s">
        <v>29</v>
      </c>
      <c r="AR62" s="40">
        <f t="shared" si="41"/>
        <v>3.0679331293118666</v>
      </c>
      <c r="AS62" s="39">
        <f t="shared" si="42"/>
        <v>10.635606216287991</v>
      </c>
      <c r="AT62" s="31" t="s">
        <v>29</v>
      </c>
      <c r="AU62" s="40">
        <f t="shared" si="43"/>
        <v>2.5860728760687084</v>
      </c>
    </row>
    <row r="63" spans="2:47" ht="9.9499999999999993" customHeight="1">
      <c r="AL63" s="66"/>
      <c r="AM63" s="67"/>
      <c r="AN63" s="67"/>
      <c r="AO63" s="67"/>
      <c r="AP63" s="67"/>
      <c r="AQ63" s="67"/>
      <c r="AR63" s="67"/>
      <c r="AS63" s="67"/>
      <c r="AT63" s="67"/>
      <c r="AU63" s="67"/>
    </row>
    <row r="64" spans="2:47" ht="19.899999999999999" customHeight="1">
      <c r="AL64" s="43" t="s">
        <v>43</v>
      </c>
      <c r="AM64" s="56" t="s">
        <v>0</v>
      </c>
      <c r="AN64" s="57"/>
      <c r="AO64" s="56"/>
      <c r="AP64" s="58" t="s">
        <v>45</v>
      </c>
      <c r="AQ64" s="59"/>
      <c r="AR64" s="58"/>
      <c r="AS64" s="58" t="s">
        <v>51</v>
      </c>
      <c r="AT64" s="58"/>
      <c r="AU64" s="58"/>
    </row>
    <row r="65" spans="38:47" ht="19.899999999999999" customHeight="1">
      <c r="AL65" s="2" t="s">
        <v>20</v>
      </c>
      <c r="AM65" s="30">
        <f t="shared" ref="AM65:AM73" si="44">J41</f>
        <v>198.69749999999999</v>
      </c>
      <c r="AN65" s="31" t="s">
        <v>29</v>
      </c>
      <c r="AO65" s="32">
        <f t="shared" ref="AO65:AO73" si="45">L41</f>
        <v>13.403453146484409</v>
      </c>
      <c r="AP65" s="30">
        <f t="shared" ref="AP65:AP73" si="46">U41</f>
        <v>182.74</v>
      </c>
      <c r="AQ65" s="31" t="s">
        <v>29</v>
      </c>
      <c r="AR65" s="32">
        <f t="shared" ref="AR65:AR73" si="47">W41</f>
        <v>8.2623019391289088</v>
      </c>
      <c r="AS65" s="30">
        <f t="shared" ref="AS65:AS73" si="48">AF41</f>
        <v>185.37625</v>
      </c>
      <c r="AT65" s="31" t="s">
        <v>29</v>
      </c>
      <c r="AU65" s="32">
        <f t="shared" ref="AU65:AU73" si="49">AH41</f>
        <v>24.37989295975617</v>
      </c>
    </row>
    <row r="66" spans="38:47" ht="19.899999999999999" customHeight="1">
      <c r="AL66" s="2" t="s">
        <v>21</v>
      </c>
      <c r="AM66" s="30">
        <f t="shared" si="44"/>
        <v>187.22250000000003</v>
      </c>
      <c r="AN66" s="31" t="s">
        <v>29</v>
      </c>
      <c r="AO66" s="32">
        <f t="shared" si="45"/>
        <v>12.037787293213901</v>
      </c>
      <c r="AP66" s="30">
        <f t="shared" si="46"/>
        <v>202.66</v>
      </c>
      <c r="AQ66" s="31" t="s">
        <v>29</v>
      </c>
      <c r="AR66" s="32">
        <f t="shared" si="47"/>
        <v>5.836138849159318</v>
      </c>
      <c r="AS66" s="30">
        <f t="shared" si="48"/>
        <v>171.82550000000001</v>
      </c>
      <c r="AT66" s="31" t="s">
        <v>29</v>
      </c>
      <c r="AU66" s="32">
        <f t="shared" si="49"/>
        <v>15.300628099852645</v>
      </c>
    </row>
    <row r="67" spans="38:47" ht="19.899999999999999" customHeight="1">
      <c r="AL67" s="38" t="s">
        <v>22</v>
      </c>
      <c r="AM67" s="39">
        <f t="shared" si="44"/>
        <v>255.94674999999998</v>
      </c>
      <c r="AN67" s="31" t="s">
        <v>29</v>
      </c>
      <c r="AO67" s="40">
        <f t="shared" si="45"/>
        <v>12.182836925876503</v>
      </c>
      <c r="AP67" s="39">
        <f t="shared" si="46"/>
        <v>237.17350000000002</v>
      </c>
      <c r="AQ67" s="31" t="s">
        <v>29</v>
      </c>
      <c r="AR67" s="40">
        <f t="shared" si="47"/>
        <v>8.3984525707616751</v>
      </c>
      <c r="AS67" s="39">
        <f t="shared" si="48"/>
        <v>239.97575000000001</v>
      </c>
      <c r="AT67" s="31" t="s">
        <v>29</v>
      </c>
      <c r="AU67" s="40">
        <f t="shared" si="49"/>
        <v>28.236550067760859</v>
      </c>
    </row>
    <row r="68" spans="38:47" ht="19.899999999999999" customHeight="1">
      <c r="AL68" s="38" t="s">
        <v>23</v>
      </c>
      <c r="AM68" s="39">
        <f t="shared" si="44"/>
        <v>227.13249999999999</v>
      </c>
      <c r="AN68" s="31" t="s">
        <v>29</v>
      </c>
      <c r="AO68" s="40">
        <f t="shared" si="45"/>
        <v>10.544427734590435</v>
      </c>
      <c r="AP68" s="39">
        <f t="shared" si="46"/>
        <v>232.39</v>
      </c>
      <c r="AQ68" s="31" t="s">
        <v>29</v>
      </c>
      <c r="AR68" s="40">
        <f t="shared" si="47"/>
        <v>5.0121469119197499</v>
      </c>
      <c r="AS68" s="39">
        <f t="shared" si="48"/>
        <v>204.62</v>
      </c>
      <c r="AT68" s="31" t="s">
        <v>29</v>
      </c>
      <c r="AU68" s="40">
        <f t="shared" si="49"/>
        <v>16.318521685495874</v>
      </c>
    </row>
    <row r="69" spans="38:47" ht="19.899999999999999" customHeight="1">
      <c r="AL69" s="2" t="s">
        <v>24</v>
      </c>
      <c r="AM69" s="30">
        <f t="shared" si="44"/>
        <v>83.01344974179662</v>
      </c>
      <c r="AN69" s="31" t="s">
        <v>29</v>
      </c>
      <c r="AO69" s="32">
        <f t="shared" si="45"/>
        <v>4.7174908655168677</v>
      </c>
      <c r="AP69" s="30">
        <f t="shared" si="46"/>
        <v>57.141484540576357</v>
      </c>
      <c r="AQ69" s="31" t="s">
        <v>29</v>
      </c>
      <c r="AR69" s="32">
        <f t="shared" si="47"/>
        <v>5.4579131065661777</v>
      </c>
      <c r="AS69" s="30">
        <f t="shared" si="48"/>
        <v>71.565760953129072</v>
      </c>
      <c r="AT69" s="31" t="s">
        <v>29</v>
      </c>
      <c r="AU69" s="32">
        <f t="shared" si="49"/>
        <v>3.4001875409981404</v>
      </c>
    </row>
    <row r="70" spans="38:47" ht="19.899999999999999" customHeight="1">
      <c r="AL70" s="38" t="s">
        <v>25</v>
      </c>
      <c r="AM70" s="39">
        <f t="shared" si="44"/>
        <v>16.986550258203373</v>
      </c>
      <c r="AN70" s="31" t="s">
        <v>29</v>
      </c>
      <c r="AO70" s="40">
        <f t="shared" si="45"/>
        <v>4.7174908655168686</v>
      </c>
      <c r="AP70" s="39">
        <f t="shared" si="46"/>
        <v>42.858515459423643</v>
      </c>
      <c r="AQ70" s="31" t="s">
        <v>29</v>
      </c>
      <c r="AR70" s="40">
        <f t="shared" si="47"/>
        <v>5.4579131065661706</v>
      </c>
      <c r="AS70" s="39">
        <f t="shared" si="48"/>
        <v>28.434239046870932</v>
      </c>
      <c r="AT70" s="31" t="s">
        <v>29</v>
      </c>
      <c r="AU70" s="40">
        <f t="shared" si="49"/>
        <v>3.4001875409981315</v>
      </c>
    </row>
    <row r="71" spans="38:47" ht="19.899999999999999" customHeight="1">
      <c r="AL71" s="38" t="s">
        <v>26</v>
      </c>
      <c r="AM71" s="39">
        <f t="shared" si="44"/>
        <v>265.5025</v>
      </c>
      <c r="AN71" s="31" t="s">
        <v>29</v>
      </c>
      <c r="AO71" s="40">
        <f t="shared" si="45"/>
        <v>9.7895006469516428</v>
      </c>
      <c r="AP71" s="39">
        <f t="shared" si="46"/>
        <v>267.34024999999997</v>
      </c>
      <c r="AQ71" s="31" t="s">
        <v>29</v>
      </c>
      <c r="AR71" s="40">
        <f t="shared" si="47"/>
        <v>9.418889269043353</v>
      </c>
      <c r="AS71" s="39">
        <f t="shared" si="48"/>
        <v>259.86249999999995</v>
      </c>
      <c r="AT71" s="31" t="s">
        <v>29</v>
      </c>
      <c r="AU71" s="40">
        <f t="shared" si="49"/>
        <v>19.324680409173077</v>
      </c>
    </row>
    <row r="72" spans="38:47" ht="19.899999999999999" customHeight="1">
      <c r="AL72" s="2" t="s">
        <v>27</v>
      </c>
      <c r="AM72" s="30">
        <f t="shared" si="44"/>
        <v>21.744025869867986</v>
      </c>
      <c r="AN72" s="31" t="s">
        <v>29</v>
      </c>
      <c r="AO72" s="32">
        <f t="shared" si="45"/>
        <v>6.9758286754248839</v>
      </c>
      <c r="AP72" s="30">
        <f t="shared" si="46"/>
        <v>8.2184247461925608</v>
      </c>
      <c r="AQ72" s="31" t="s">
        <v>29</v>
      </c>
      <c r="AR72" s="32">
        <f t="shared" si="47"/>
        <v>0.70427320462669052</v>
      </c>
      <c r="AS72" s="30">
        <f t="shared" si="48"/>
        <v>16.935947003136459</v>
      </c>
      <c r="AT72" s="31" t="s">
        <v>29</v>
      </c>
      <c r="AU72" s="32">
        <f t="shared" si="49"/>
        <v>3.5408349477049952</v>
      </c>
    </row>
    <row r="73" spans="38:47" ht="19.899999999999999" customHeight="1">
      <c r="AL73" s="38" t="s">
        <v>28</v>
      </c>
      <c r="AM73" s="39">
        <f t="shared" si="44"/>
        <v>12.224769096622902</v>
      </c>
      <c r="AN73" s="31" t="s">
        <v>29</v>
      </c>
      <c r="AO73" s="40">
        <f t="shared" si="45"/>
        <v>1.6968826893874136</v>
      </c>
      <c r="AP73" s="39">
        <f t="shared" si="46"/>
        <v>34.616693582966846</v>
      </c>
      <c r="AQ73" s="31" t="s">
        <v>29</v>
      </c>
      <c r="AR73" s="40">
        <f t="shared" si="47"/>
        <v>4.9710444186368736</v>
      </c>
      <c r="AS73" s="39">
        <f t="shared" si="48"/>
        <v>13.541962622501762</v>
      </c>
      <c r="AT73" s="31" t="s">
        <v>29</v>
      </c>
      <c r="AU73" s="40">
        <f t="shared" si="49"/>
        <v>0.39818663370086138</v>
      </c>
    </row>
    <row r="74" spans="38:47" ht="19.899999999999999" customHeight="1"/>
    <row r="75" spans="38:47" ht="19.899999999999999" customHeight="1"/>
    <row r="76" spans="38:47" ht="19.899999999999999" customHeight="1"/>
    <row r="77" spans="38:47" ht="19.899999999999999" customHeight="1"/>
    <row r="78" spans="38:47" ht="19.899999999999999" customHeight="1"/>
    <row r="79" spans="38:47" ht="19.899999999999999" customHeight="1"/>
    <row r="80" spans="38:47" ht="19.899999999999999" customHeight="1"/>
    <row r="81" ht="19.899999999999999" customHeight="1"/>
    <row r="82" ht="19.899999999999999" customHeight="1"/>
    <row r="83" ht="19.899999999999999" customHeight="1"/>
    <row r="84" ht="19.899999999999999" customHeight="1"/>
    <row r="85" ht="19.899999999999999" customHeight="1"/>
    <row r="86" ht="19.899999999999999" customHeight="1"/>
    <row r="87" ht="19.899999999999999" customHeight="1"/>
    <row r="88" ht="19.899999999999999" customHeight="1"/>
  </sheetData>
  <mergeCells count="20">
    <mergeCell ref="D1:H1"/>
    <mergeCell ref="O1:S1"/>
    <mergeCell ref="Z1:AD1"/>
    <mergeCell ref="D18:H18"/>
    <mergeCell ref="O18:S18"/>
    <mergeCell ref="Z18:AD18"/>
    <mergeCell ref="D35:H35"/>
    <mergeCell ref="O35:S35"/>
    <mergeCell ref="Z35:AD35"/>
    <mergeCell ref="AM42:AO42"/>
    <mergeCell ref="AP42:AR42"/>
    <mergeCell ref="AS42:AU42"/>
    <mergeCell ref="AM53:AO53"/>
    <mergeCell ref="AP53:AR53"/>
    <mergeCell ref="AS53:AU53"/>
    <mergeCell ref="AM64:AO64"/>
    <mergeCell ref="AP64:AR64"/>
    <mergeCell ref="AS64:AU64"/>
    <mergeCell ref="AL52:AU52"/>
    <mergeCell ref="AL63:AU63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MP 10 (n= 3)</vt:lpstr>
      <vt:lpstr>MP 1-10 (n= 4)</vt:lpstr>
      <vt:lpstr>MP 1-50 (n= 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Di Diego</dc:creator>
  <cp:lastModifiedBy>Di Diego, Jose M., MD</cp:lastModifiedBy>
  <dcterms:created xsi:type="dcterms:W3CDTF">2020-08-04T11:37:00Z</dcterms:created>
  <dcterms:modified xsi:type="dcterms:W3CDTF">2022-12-12T14:00:45Z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1033-11.2.0.9629</vt:lpwstr>
  </property>
</Properties>
</file>